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14.10.2026\Йул Опен\71. Тайёр Учкургон Намуна 14.10.26\"/>
    </mc:Choice>
  </mc:AlternateContent>
  <bookViews>
    <workbookView xWindow="0" yWindow="0" windowWidth="28800" windowHeight="11835" tabRatio="745" firstSheet="2" activeTab="2"/>
  </bookViews>
  <sheets>
    <sheet name="Исходные данные" sheetId="33" state="hidden" r:id="rId1"/>
    <sheet name="РЕСУРС" sheetId="14" state="hidden" r:id="rId2"/>
    <sheet name="01_ЛРВ" sheetId="40" r:id="rId3"/>
    <sheet name="Дефектовка" sheetId="22" state="hidden" r:id="rId4"/>
    <sheet name="Объемка" sheetId="28" state="hidden" r:id="rId5"/>
    <sheet name="ТРАНСПОРТ" sheetId="32" state="hidden" r:id="rId6"/>
  </sheets>
  <definedNames>
    <definedName name="_na1" localSheetId="4">#REF!</definedName>
    <definedName name="_na1">#REF!</definedName>
    <definedName name="_na2" localSheetId="4">#REF!</definedName>
    <definedName name="_na2">#REF!</definedName>
    <definedName name="_na3" localSheetId="4">#REF!</definedName>
    <definedName name="_na3">#REF!</definedName>
    <definedName name="_na4">#REF!</definedName>
    <definedName name="_na5">#REF!</definedName>
    <definedName name="_na6">#REF!</definedName>
    <definedName name="_na7">#REF!</definedName>
    <definedName name="_na8">#REF!</definedName>
    <definedName name="_xlnm._FilterDatabase" localSheetId="3" hidden="1">Дефектовка!$A$13:$I$74</definedName>
    <definedName name="_xlnm._FilterDatabase" localSheetId="1" hidden="1">РЕСУРС!$A$11:$H$70</definedName>
    <definedName name="bases" localSheetId="4">#REF!</definedName>
    <definedName name="bases">#REF!</definedName>
    <definedName name="bases1">#REF!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2">'01_ЛРВ'!$14:$14</definedName>
    <definedName name="_xlnm.Print_Titles" localSheetId="3">Дефектовка!$10:$13</definedName>
    <definedName name="_xlnm.Print_Titles" localSheetId="1">РЕСУРС!$11:$11</definedName>
    <definedName name="Затраты_труда_рабочих_строителей" localSheetId="4">#REF!</definedName>
    <definedName name="Затраты_труда_рабочих_строителей">#REF!</definedName>
    <definedName name="о11" localSheetId="4">#REF!</definedName>
    <definedName name="о11">#REF!</definedName>
    <definedName name="_xlnm.Print_Area" localSheetId="3">Дефектовка!$A$1:$I$82</definedName>
    <definedName name="_xlnm.Print_Area" localSheetId="0">'Исходные данные'!$A$1:$E$29</definedName>
    <definedName name="_xlnm.Print_Area" localSheetId="4">Объемка!$A$1:$D$26</definedName>
    <definedName name="_xlnm.Print_Area" localSheetId="1">РЕСУРС!$A$1:$H$72</definedName>
    <definedName name="_xlnm.Print_Area" localSheetId="5">ТРАНСПОРТ!$A$1:$J$12</definedName>
    <definedName name="труд" localSheetId="4">#REF!</definedName>
    <definedName name="труд">#REF!</definedName>
  </definedNames>
  <calcPr calcId="162913"/>
</workbook>
</file>

<file path=xl/calcChain.xml><?xml version="1.0" encoding="utf-8"?>
<calcChain xmlns="http://schemas.openxmlformats.org/spreadsheetml/2006/main">
  <c r="H69" i="14" l="1"/>
  <c r="H68" i="14"/>
  <c r="H67" i="14"/>
  <c r="H66" i="14"/>
  <c r="H65" i="14"/>
  <c r="H64" i="14"/>
  <c r="H63" i="14"/>
  <c r="H62" i="14"/>
  <c r="H61" i="14"/>
  <c r="H60" i="14"/>
  <c r="H59" i="14"/>
  <c r="H58" i="14"/>
  <c r="H57" i="14"/>
  <c r="H56" i="14"/>
  <c r="H55" i="14"/>
  <c r="H54" i="14"/>
  <c r="H53" i="14"/>
  <c r="H52" i="14"/>
  <c r="H44" i="14"/>
  <c r="H43" i="14"/>
  <c r="H42" i="14"/>
  <c r="H41" i="14"/>
  <c r="H40" i="14"/>
  <c r="H39" i="14"/>
  <c r="H38" i="14"/>
  <c r="D20" i="28"/>
  <c r="D24" i="28"/>
  <c r="D23" i="28"/>
  <c r="D22" i="28"/>
  <c r="D21" i="28"/>
  <c r="A14" i="28" l="1"/>
  <c r="D25" i="28" l="1"/>
  <c r="D19" i="28"/>
  <c r="D13" i="28"/>
  <c r="D16" i="28" l="1"/>
  <c r="D17" i="28" l="1"/>
  <c r="A15" i="28" l="1"/>
  <c r="A16" i="28" s="1"/>
  <c r="A17" i="28" s="1"/>
  <c r="A19" i="28" s="1"/>
  <c r="H37" i="14" l="1"/>
  <c r="H36" i="14"/>
  <c r="H35" i="14"/>
  <c r="D14" i="28" l="1"/>
  <c r="D15" i="28" l="1"/>
  <c r="D27" i="28" s="1"/>
  <c r="I15" i="32" l="1"/>
  <c r="G8" i="32" l="1"/>
  <c r="G9" i="32"/>
  <c r="G7" i="32"/>
  <c r="D28" i="28" l="1"/>
  <c r="H27" i="14" l="1"/>
  <c r="H34" i="14"/>
  <c r="H24" i="14"/>
  <c r="H29" i="14"/>
  <c r="D10" i="33"/>
  <c r="A2" i="32"/>
  <c r="A1" i="28"/>
  <c r="H22" i="14" l="1"/>
  <c r="H25" i="14" l="1"/>
  <c r="H30" i="14"/>
  <c r="H31" i="14"/>
  <c r="H33" i="14"/>
  <c r="H28" i="14" l="1"/>
  <c r="H49" i="14" l="1"/>
  <c r="D9" i="32"/>
  <c r="F9" i="32" s="1"/>
  <c r="H9" i="32" s="1"/>
  <c r="J9" i="32" s="1"/>
  <c r="D7" i="32"/>
  <c r="H20" i="14"/>
  <c r="H26" i="14" l="1"/>
  <c r="H32" i="14"/>
  <c r="F7" i="32"/>
  <c r="H7" i="32" s="1"/>
  <c r="J7" i="32" s="1"/>
  <c r="H48" i="14"/>
  <c r="H21" i="14" l="1"/>
  <c r="H51" i="14" l="1"/>
  <c r="H50" i="14"/>
  <c r="H23" i="14"/>
  <c r="H45" i="14" l="1"/>
  <c r="D8" i="32"/>
  <c r="F8" i="32" s="1"/>
  <c r="H8" i="32" s="1"/>
  <c r="J8" i="32" s="1"/>
  <c r="D9" i="33"/>
  <c r="D8" i="33" s="1"/>
  <c r="H15" i="14"/>
  <c r="D13" i="33" l="1"/>
  <c r="H70" i="14"/>
  <c r="H72" i="14" s="1"/>
  <c r="H17" i="14"/>
  <c r="D5" i="33" l="1"/>
  <c r="D4" i="33"/>
  <c r="D18" i="33" l="1"/>
  <c r="D15" i="33"/>
  <c r="D24" i="33" l="1"/>
  <c r="D28" i="33" l="1"/>
  <c r="D29" i="28" l="1"/>
</calcChain>
</file>

<file path=xl/sharedStrings.xml><?xml version="1.0" encoding="utf-8"?>
<sst xmlns="http://schemas.openxmlformats.org/spreadsheetml/2006/main" count="919" uniqueCount="506">
  <si>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</si>
  <si>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</si>
  <si>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</si>
  <si>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</si>
  <si>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</si>
  <si>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</si>
  <si>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</si>
  <si>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</si>
  <si>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</si>
  <si>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</si>
  <si>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</si>
  <si>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</si>
  <si>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</si>
  <si>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</si>
  <si>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</si>
  <si>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</si>
  <si>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</si>
  <si>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</si>
  <si>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</si>
  <si>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</si>
  <si>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</si>
  <si>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</si>
  <si>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</si>
  <si>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</si>
  <si>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</si>
  <si>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</si>
  <si>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</si>
  <si>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</si>
  <si>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</si>
  <si>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</si>
  <si>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</si>
  <si>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</si>
  <si>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</si>
  <si>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</si>
  <si>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</si>
  <si>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</si>
  <si>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</si>
  <si>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</si>
  <si>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</si>
  <si>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</si>
  <si>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</si>
  <si>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</si>
  <si>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</si>
  <si>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</si>
  <si>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</si>
  <si>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</si>
  <si>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</si>
  <si>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</si>
  <si>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</si>
  <si>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</si>
  <si>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</si>
  <si>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</si>
  <si>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</si>
  <si>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</si>
  <si>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</si>
  <si>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</si>
  <si>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</si>
  <si>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</si>
  <si>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</si>
  <si>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</si>
  <si>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</si>
  <si>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</si>
  <si>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</si>
  <si>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</si>
  <si>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</si>
  <si>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r>
      <t>м</t>
    </r>
    <r>
      <rPr>
        <b/>
        <vertAlign val="superscript"/>
        <sz val="11"/>
        <rFont val="Times New Roman"/>
        <family val="1"/>
        <charset val="204"/>
      </rPr>
      <t>2</t>
    </r>
  </si>
  <si>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</si>
  <si>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</si>
  <si>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</si>
  <si>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</si>
  <si>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</si>
  <si>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</si>
  <si>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</si>
  <si>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</si>
  <si>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Машины поливомоечные 6000 л</t>
  </si>
  <si>
    <t>Вода</t>
  </si>
  <si>
    <t>м3</t>
  </si>
  <si>
    <t>Гравийно-песчаная смесь</t>
  </si>
  <si>
    <t>Битум</t>
  </si>
  <si>
    <t>ДОРОЖНЫЕ РАБОТЫ</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</si>
  <si>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</si>
  <si>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</si>
  <si>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</si>
  <si>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</si>
  <si>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</si>
  <si>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</si>
  <si>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</si>
  <si>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</si>
  <si>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</si>
  <si>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</si>
  <si>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</si>
  <si>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</si>
  <si>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</si>
  <si>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</si>
  <si>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</si>
  <si>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Т</t>
  </si>
  <si>
    <t>Кирковщики</t>
  </si>
  <si>
    <t>Катки дорожные самоходные комбинированные 13 т HAMM ND 110 S/N</t>
  </si>
  <si>
    <t>Катки дорожные 30 т HAMM 35 S/N</t>
  </si>
  <si>
    <t>Катки дорожные самоходные комбинированные больших типоразмеров типа катков фирмы "BOMAG" с рабочей массой от 8,8 до 9,2 т</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</si>
  <si>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</si>
  <si>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</si>
  <si>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</si>
  <si>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</si>
  <si>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</si>
  <si>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</si>
  <si>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</si>
  <si>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</si>
  <si>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</si>
  <si>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</si>
  <si>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</si>
  <si>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</si>
  <si>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</si>
  <si>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</si>
  <si>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r>
      <t>м</t>
    </r>
    <r>
      <rPr>
        <vertAlign val="superscript"/>
        <sz val="11"/>
        <rFont val="Times New Roman"/>
        <family val="1"/>
        <charset val="204"/>
      </rPr>
      <t>2</t>
    </r>
  </si>
  <si>
    <t>0+00</t>
  </si>
  <si>
    <t>Краны на автомобильном ходу при работе на других видах строительства 10 т</t>
  </si>
  <si>
    <t>Автомобили бортовые грузоподъемностью до 5 т</t>
  </si>
  <si>
    <t>Смесь асфальтобетонная горячая пористая мелкозернистая</t>
  </si>
  <si>
    <t xml:space="preserve">                 _____________      ___________________________                                                                               </t>
  </si>
  <si>
    <t>Вибраторы глубинные</t>
  </si>
  <si>
    <t>Катки дорожные самоходные вибрационные 2,2 т</t>
  </si>
  <si>
    <t>Пила электрическая цепная</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</si>
  <si>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</si>
  <si>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</si>
  <si>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</si>
  <si>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</si>
  <si>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</si>
  <si>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</si>
  <si>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</si>
  <si>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</si>
  <si>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</si>
  <si>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 xml:space="preserve"> ____________________  _____________</t>
  </si>
  <si>
    <t>Битум эмульцияси билан юзаки ишлов бериш 0,6 л/м2</t>
  </si>
  <si>
    <t>НУКСОНЛАР  ДАЛОЛАТНОМАСИ</t>
  </si>
  <si>
    <t>Иш хажмларини хисоблаш формуласи</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</si>
  <si>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</si>
  <si>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</si>
  <si>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</si>
  <si>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</si>
  <si>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</si>
  <si>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</si>
  <si>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</si>
  <si>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</si>
  <si>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</si>
  <si>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</si>
  <si>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</si>
  <si>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</si>
  <si>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</si>
  <si>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</si>
  <si>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</si>
  <si>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</si>
  <si>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</si>
  <si>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</si>
  <si>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</si>
  <si>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</si>
  <si>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</si>
  <si>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</si>
  <si>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</si>
  <si>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</si>
  <si>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</si>
  <si>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</si>
  <si>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</si>
  <si>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</si>
  <si>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</si>
  <si>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Транспорные расходы 3%</t>
  </si>
  <si>
    <t>17.</t>
  </si>
  <si>
    <t>"______" __________________2026 й</t>
  </si>
  <si>
    <t>Йиғма иш хажми қайдномаси</t>
  </si>
  <si>
    <t>Остальные материалы 3%</t>
  </si>
  <si>
    <t>Ишлар манзили</t>
  </si>
  <si>
    <t xml:space="preserve">Йўлнинг мавжуд холати қум шағал аралашмасидан иборат бўлиб, чўкишлар нотекисликлар мавжуд.  </t>
  </si>
  <si>
    <t>18.</t>
  </si>
  <si>
    <t>19.</t>
  </si>
  <si>
    <t>Ташаббускор</t>
  </si>
  <si>
    <t>Асфальтоукладчик ёрдамида қайноқ майда заррали зич асфальтобетондан 5 см қалинликда қоплама ёткизиш. (ГОСТ 9128-2013)</t>
  </si>
  <si>
    <t>Мавжуд йўл профилини 1000м2 га 66 м3 янги ҚШАли ГОСТ 25607-2009 (С6) материал қўшиш йўли билан тиклаш</t>
  </si>
  <si>
    <t>Қум шағал аралашмаси ёрдамида (ГОСТ 25607-2009 бўйича С11) 5 см қалинликда йўл марзасини мустаҳкамлаш</t>
  </si>
  <si>
    <t>Бажарилган ишларни қабул қилиш бўлими мутахассиси</t>
  </si>
  <si>
    <t>Лойиҳа таъминоти бўлими бошлиғи</t>
  </si>
  <si>
    <t>Лойиҳа ташкилоти вакили</t>
  </si>
  <si>
    <t>Наманган минтақавий йўлларга буюртмачи хизмати ДМ директори</t>
  </si>
  <si>
    <t>Буюртмачи - Наманган минтақавий йўлларга буюртмачи хизмати ДМ</t>
  </si>
  <si>
    <t>Ишлар бажариладиган худуд - Наманган вилояти Учқўрғон тумани</t>
  </si>
  <si>
    <t>Асфальтобетон, битум эмульсияси</t>
  </si>
  <si>
    <t>Қум-шағал аралашмаси</t>
  </si>
  <si>
    <t>Автомобили-самосвалы грузоподъемностью до 25 т</t>
  </si>
  <si>
    <t>М2</t>
  </si>
  <si>
    <t>ШТ</t>
  </si>
  <si>
    <t>М</t>
  </si>
  <si>
    <t>ДОРОЖНЫЙ ЗНАК 1.11.2 ТРЕУГОЛЬНОЙ, СВЕТООТРАЖАЮЩИХ, СТОРОНОЙ -700ММ.</t>
  </si>
  <si>
    <t>0+57</t>
  </si>
  <si>
    <t>1+10</t>
  </si>
  <si>
    <t>2+25</t>
  </si>
  <si>
    <t>Қум шағал аралашмаси ГОСТ 25607-2009 (С4) дан 20 см қалинликда асос ётқизиш</t>
  </si>
  <si>
    <t>2+77</t>
  </si>
  <si>
    <t>3+50</t>
  </si>
  <si>
    <t>9+03</t>
  </si>
  <si>
    <t>2+75</t>
  </si>
  <si>
    <t>5+90</t>
  </si>
  <si>
    <t>Трасса 2  (Тош ховуз кўчаси)</t>
  </si>
  <si>
    <t>Трасса 3  (Марварид кўчаси)</t>
  </si>
  <si>
    <t>Трасса 4  (Марварид кўчаси)</t>
  </si>
  <si>
    <t>Трасса 5 (Марварид кўчаси)</t>
  </si>
  <si>
    <t>Трасса 1 (С.Абдулла кўчаси)</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</si>
  <si>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Намуна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</si>
  <si>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Намуна МФЙ раиси</t>
  </si>
  <si>
    <t>935
842</t>
  </si>
  <si>
    <t>9+35
17+77</t>
  </si>
  <si>
    <t>0+00
9+35</t>
  </si>
  <si>
    <t xml:space="preserve">935 м х 4 м  
842 м х 3 м </t>
  </si>
  <si>
    <t xml:space="preserve">1777 м х 0,25 м х 2 </t>
  </si>
  <si>
    <t>Йўл белгилари етишмайди.</t>
  </si>
  <si>
    <t>Йўл белгиларини узунлиги 4 м ўлчами 50х50 мм бўлган металл устинини B-15 маркали қуйма бетон пойдеворга ўрнатиш</t>
  </si>
  <si>
    <t>дона</t>
  </si>
  <si>
    <t>Ўлчами 700 мм бўлган 3.12 "Ўққа тушадиган оғирлик чекланган" йўл белгиси</t>
  </si>
  <si>
    <t>0+05
17+72</t>
  </si>
  <si>
    <t>Йўл белгиларини ўрнатиш</t>
  </si>
  <si>
    <t>Йўлнинг мавжуд холатида қум шағал аралашмаси тупроққа қоришиб кетган.</t>
  </si>
  <si>
    <t>Трасса 6 (Марварид кўчаси)</t>
  </si>
  <si>
    <t>0+35</t>
  </si>
  <si>
    <t>9+00</t>
  </si>
  <si>
    <t xml:space="preserve">Автотураргохнинг мавжуд холати қум шағал аралашмасидан иборат бўлиб, чўкишлар нотекисликлар мавжуд.  </t>
  </si>
  <si>
    <t>,</t>
  </si>
  <si>
    <t>Ўлчами 700 мм бўлган 1.11 .1"Хавфли бурилиш" йўл белгиси</t>
  </si>
  <si>
    <t>Ўлчами 700 мм бўлган 1.11.2"Хавфли бурилиш" йўл белгиси</t>
  </si>
  <si>
    <t>Ўлчами 615 х 500 мм бўлган 1.31.1"Бурилишнинг йўналиши" йўл белгиси</t>
  </si>
  <si>
    <t>Ўлчами 615 х 500 мм бўлган 1.31.2"Бурилишнинг йўналиши" йўл белгиси</t>
  </si>
  <si>
    <t>20.</t>
  </si>
  <si>
    <t>21.</t>
  </si>
  <si>
    <t>22.</t>
  </si>
  <si>
    <t>23.</t>
  </si>
  <si>
    <t>24.</t>
  </si>
  <si>
    <t>25.</t>
  </si>
  <si>
    <t>С</t>
  </si>
  <si>
    <t>ДОРОЖНЫЙ ЗНАК 1.11.1 ТРЕУГОЛЬНОЙ, СВЕТООТРАЖАЮЩИХ, СТОРОНОЙ -700ММ.</t>
  </si>
  <si>
    <t>Трубы металлические профил размером 50х50мм толщиной стенки 3,5 мм</t>
  </si>
  <si>
    <t>ДОРОЖНЫЙ ЗНАК 3.12 КРУГЛЫЙ, СВЕТООТРАЖАЮЩИХ, СТОРОНОЙ -700ММ.</t>
  </si>
  <si>
    <t>ДОРОЖНЫЙ ЗНАК 1.31.2 ПРЯМОУГОЛНОЙ, СВЕТООТРАЖАЮЩИХ, СТОРОНОЙ -615Х500ММ.</t>
  </si>
  <si>
    <t>ДОРОЖНЫЙ ЗНАК 1.31.1 ПРЯМОУГОЛНОЙ, СВЕТООТРАЖАЮЩИХ, СТОРОНОЙ -615Х500ММ.</t>
  </si>
  <si>
    <t>935 м х 4 м х 50%
842 м х 3 м х 50%</t>
  </si>
  <si>
    <t>НАМАНГАН ВИЛОЯТИ УЧКУРГОН ТУМАНИ НАМУНА МФЙДА ЖОЙЛАШГАН С.АБДУЛЛА КУЧАСИ ВА Б.МАШРАБ КУЧАСИНИ ОРАСИ 1850 М, МАРВАРИД КУЧАСИ 1125 М МАСОФАНИ АСФАЛЬТ КИЛИШ</t>
  </si>
  <si>
    <t>(наименование стройки)</t>
  </si>
  <si>
    <r>
      <t>ЛОКАЛЬНАЯ РЕСУРСНАЯ ВЕДОМОСТЬ</t>
    </r>
    <r>
      <rPr>
        <sz val="12"/>
        <rFont val="Times New Roman Cyr"/>
        <family val="1"/>
        <charset val="204"/>
      </rPr>
      <t xml:space="preserve">  № </t>
    </r>
  </si>
  <si>
    <t>01</t>
  </si>
  <si>
    <t>(локальная ресурсная смета)</t>
  </si>
  <si>
    <t xml:space="preserve">                   </t>
  </si>
  <si>
    <t xml:space="preserve">на </t>
  </si>
  <si>
    <t>ДОРОЖНЫЕ РАБОТЫ,</t>
  </si>
  <si>
    <t>(наименование работ и затрат, наименование объекта)</t>
  </si>
  <si>
    <t>ДЕФЕКТНЫЙ АКТ</t>
  </si>
  <si>
    <t>N п.п.</t>
  </si>
  <si>
    <t>Шифр номера нормативов и коды ресурсов</t>
  </si>
  <si>
    <t>Наименование работ и затрат</t>
  </si>
  <si>
    <t xml:space="preserve">Количество </t>
  </si>
  <si>
    <t>на. ед. измерения</t>
  </si>
  <si>
    <t>по проектным данным</t>
  </si>
  <si>
    <t>РАЗДЕЛ 1. ДОРОЖНАЯ ОДЕЖДА</t>
  </si>
  <si>
    <t>1</t>
  </si>
  <si>
    <t>Е2704-003-05 ДОП. 4</t>
  </si>
  <si>
    <t>УСТРОЙСТВО ОСНОВАНИЙ И ПОКРЫТИЙ ИЗ ПЕСЧАНО-ГРАВИЙНЫХ СМЕСЕЙ ОДНОСЛОЙНЫХ ТОЛЩИНОЙ 12 СМ</t>
  </si>
  <si>
    <t>1000М2</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</si>
  <si>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</si>
  <si>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</si>
  <si>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</si>
  <si>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</si>
  <si>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</si>
  <si>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</si>
  <si>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</si>
  <si>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</si>
  <si>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</si>
  <si>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</si>
  <si>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</si>
  <si>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</si>
  <si>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</si>
  <si>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</si>
  <si>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2845</t>
  </si>
  <si>
    <t>КАТКИ ДОРОЖНЫЕ САМОХОДНЫЕ КОМБИНИРОВАННЫЕ 13 Т HAMM ND 110 S/N</t>
  </si>
  <si>
    <t>1.6</t>
  </si>
  <si>
    <t>2846</t>
  </si>
  <si>
    <t>КАТКИ ДОРОЖНЫЕ 30 Т HAMM 35 S/N</t>
  </si>
  <si>
    <t>1.7</t>
  </si>
  <si>
    <t>3093</t>
  </si>
  <si>
    <t>КАТКИ ДОРОЖНЫЕ САМОХОДНЫЕ КОМБИНИРОВАННЫЕ БОЛЬШИХ ТИПОРАЗМЕРОВ ТИПА КАТКОВ ФИРМЫ "BOMAG" С РАБОЧЕЙ МАССОЙ ОТ 8,8 ДО 9,2 Т</t>
  </si>
  <si>
    <t>1.8</t>
  </si>
  <si>
    <t>9219</t>
  </si>
  <si>
    <t>ВОДА</t>
  </si>
  <si>
    <t>М3</t>
  </si>
  <si>
    <t>1.9</t>
  </si>
  <si>
    <t>12303</t>
  </si>
  <si>
    <t>ГРАВИЙНО-ПЕСЧАНАЯ СМЕСЬ</t>
  </si>
  <si>
    <t>2</t>
  </si>
  <si>
    <t>Е2704-003-08 ДОП. 7 К=8</t>
  </si>
  <si>
    <t>УВЕЛИЧЕНИЕ ТОЛЩИНЫ СЛОЯ НА 8 СМ</t>
  </si>
  <si>
    <t>1000 М2</t>
  </si>
  <si>
    <t>2.1</t>
  </si>
  <si>
    <t>2.2</t>
  </si>
  <si>
    <t>2.3</t>
  </si>
  <si>
    <t>2.4</t>
  </si>
  <si>
    <t>Е2703-1-3</t>
  </si>
  <si>
    <t>ИСПРАВЛЕНИЕ ПРОФИЛЯ ОСНОВАНИЙ ГРАВИЙНО-ПЕСЧАНОЙ СМЕСИ С ДОБАВЛЕНИЕМ НОВОГО МАТЕРИАЛА</t>
  </si>
  <si>
    <t>1000М2 ПЛОЩАДИ ОСНОВАНИЯ</t>
  </si>
  <si>
    <t>621</t>
  </si>
  <si>
    <t>КАТКИ ДОРОЖНЫЕ САМОХОДНЫЕ ГЛАДКИЕ 8 Т</t>
  </si>
  <si>
    <t>3.5</t>
  </si>
  <si>
    <t>623</t>
  </si>
  <si>
    <t>КАТКИ ДОРОЖНЫЕ САМОХОДНЫЕ ГЛАДКИЕ 13 Т</t>
  </si>
  <si>
    <t>3.6</t>
  </si>
  <si>
    <t>1025</t>
  </si>
  <si>
    <t>КИРКОВЩИКИ</t>
  </si>
  <si>
    <t>3.7</t>
  </si>
  <si>
    <t>3.8</t>
  </si>
  <si>
    <t>1835</t>
  </si>
  <si>
    <t>ТРАКТОРЫ НА ГУСЕНИЧНОМ ХОДУ 79 (108) КВТ (Л.С.)</t>
  </si>
  <si>
    <t>3.9</t>
  </si>
  <si>
    <t>3.10</t>
  </si>
  <si>
    <t>4</t>
  </si>
  <si>
    <t>Е2706-026-01</t>
  </si>
  <si>
    <t>ПОДГРУНТОВКА БИТУМНОЙ ЭМУЛЬСИИ С ДОСТАВКОЙ НА 40 КМ</t>
  </si>
  <si>
    <t>4.1</t>
  </si>
  <si>
    <t>4.2</t>
  </si>
  <si>
    <t>108</t>
  </si>
  <si>
    <t>АВТОГУДРОНАТОРЫ 3500 Л</t>
  </si>
  <si>
    <t>4.3</t>
  </si>
  <si>
    <t>30137</t>
  </si>
  <si>
    <t>ЭМУЛЬСИЯ БИТУМНАЯ</t>
  </si>
  <si>
    <t>5</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</si>
  <si>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</si>
  <si>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</si>
  <si>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1000М2 ПОКРЫТИЯ</t>
  </si>
  <si>
    <t>5.1</t>
  </si>
  <si>
    <t>5.2</t>
  </si>
  <si>
    <t>5.3</t>
  </si>
  <si>
    <t>97</t>
  </si>
  <si>
    <t>АВТОМОБИЛИ-САМОСВАЛЫ ГРУЗОПОДЪЕМНОСТЬЮ ДО 30 Т</t>
  </si>
  <si>
    <t>5.4</t>
  </si>
  <si>
    <t>464</t>
  </si>
  <si>
    <t>ГУДРОНАТОРЫ РУЧНЫЕ</t>
  </si>
  <si>
    <t>5.5</t>
  </si>
  <si>
    <t>5.6</t>
  </si>
  <si>
    <t>2798</t>
  </si>
  <si>
    <t>РЕЗЧИКИ ШВОВ ДИСКОВЫЕ</t>
  </si>
  <si>
    <t>5.7</t>
  </si>
  <si>
    <t>3097</t>
  </si>
  <si>
    <t>УКЛАДЧИКИ АСФАЛЬТОБЕТОНА ТИПА "VOGELE" С ШИРИНОЙ УКЛАДКИ ДО 6,5 М</t>
  </si>
  <si>
    <t>5.8</t>
  </si>
  <si>
    <t>3348</t>
  </si>
  <si>
    <t>КАТКИ САМОХОДНЫЕ ДОРОЖНЫЕ ВИБРАЦИОННЫЕ ТИПА "DYNAPAC", "HAMM", "BOMAG", 8 Т</t>
  </si>
  <si>
    <t>5.9</t>
  </si>
  <si>
    <t>3349</t>
  </si>
  <si>
    <t>КАТКИ САМОХОДНЫЕ ДОРОЖНЫЕ ВИБРАЦИОННЫЕ ТИПА "DYNAPAC", "HAMM", "BOMAG", 10 Т</t>
  </si>
  <si>
    <t>5.10</t>
  </si>
  <si>
    <t>3350</t>
  </si>
  <si>
    <t>КАТКИ САМОХОДНЫЕ ДОРОЖНЫЕ ВИБРАЦИОННЫЕ ТИПА "DYNAPAC", "HAMM", "BOMAG", 13 Т</t>
  </si>
  <si>
    <t>5.11</t>
  </si>
  <si>
    <t>6087</t>
  </si>
  <si>
    <t>АСФАЛЬТОБЕТОННЫЕ СМЕСИ МЕЛКОЗЕРНИСТЫЕ ТИПА Б М-2</t>
  </si>
  <si>
    <t>5.12</t>
  </si>
  <si>
    <t>5.13</t>
  </si>
  <si>
    <t>30135</t>
  </si>
  <si>
    <t>БИТУМ</t>
  </si>
  <si>
    <t>6</t>
  </si>
  <si>
    <t>Е2713-011-01 ДОП. 9 К=2</t>
  </si>
  <si>
    <t>УВЕЛИЧЕНИЕ ТОЛЩИНЫ СЛОЯ НА 1 СМ</t>
  </si>
  <si>
    <t>6.1</t>
  </si>
  <si>
    <t>6.2</t>
  </si>
  <si>
    <t>6.3</t>
  </si>
  <si>
    <t>6.4</t>
  </si>
  <si>
    <t>6.5</t>
  </si>
  <si>
    <t>6.6</t>
  </si>
  <si>
    <t>6.7</t>
  </si>
  <si>
    <t>6.8</t>
  </si>
  <si>
    <t>7</t>
  </si>
  <si>
    <t>Е2714-005-01</t>
  </si>
  <si>
    <t>УКРЕПЛЕНИЕ ОБОЧИН ПЕСЧАНО-ГРАВИЙНОЙ СМЕСЬЮ, ТОЛЩИНА СЛОЯ 10 СМ</t>
  </si>
  <si>
    <t>100 М2</t>
  </si>
  <si>
    <t>7.1</t>
  </si>
  <si>
    <t>7.2</t>
  </si>
  <si>
    <t>7.3</t>
  </si>
  <si>
    <t>619</t>
  </si>
  <si>
    <t>КАТКИ ДОРОЖНЫЕ САМОХОДНЫЕ ВИБРАЦИОННЫЕ 2,2 Т</t>
  </si>
  <si>
    <t>7.4</t>
  </si>
  <si>
    <t>8</t>
  </si>
  <si>
    <t>Е2714-005-02 К=5</t>
  </si>
  <si>
    <t>УМЕНШЕНИЕ ТОЛЩИНЫ СЛОЯ НА 5 СМ</t>
  </si>
  <si>
    <t>8.1</t>
  </si>
  <si>
    <t>РАЗДЕЛ 2. ДОРОЖНЫЕ ЗНАКИ</t>
  </si>
  <si>
    <t>9</t>
  </si>
  <si>
    <t>Е2709-008-01</t>
  </si>
  <si>
    <t>УСТАНОВКА ОПОР ИЗ МЕТАЛЛИЧЕСКИЕ ПРОФИЛ РАЗМЕРОМ 50Х50ММ 3,5 ММ ДЛЯ ДОРОЖНЫХ ЗНАКОВ С УСТАНОВКОЙ ЩИТКОВ</t>
  </si>
  <si>
    <t>100 ШТ</t>
  </si>
  <si>
    <t>9.1</t>
  </si>
  <si>
    <t>9.2</t>
  </si>
  <si>
    <t>9.3</t>
  </si>
  <si>
    <t>762</t>
  </si>
  <si>
    <t>КРАНЫ НА АВТОМОБИЛЬНОМ ХОДУ ПРИ РАБОТЕ НА ДРУГИХ ВИДАХ СТРОИТЕЛЬСТВА 10 Т</t>
  </si>
  <si>
    <t>9.4</t>
  </si>
  <si>
    <t>1069</t>
  </si>
  <si>
    <t>МАШИНЫ БУРИЛЬНЫЕ НА ТРАКТОРЕ 85 (115) КВТ (Л.С.) ГЛУБИНОЙ БУРЕНИЯ 3,5 М</t>
  </si>
  <si>
    <t>9.5</t>
  </si>
  <si>
    <t>2499</t>
  </si>
  <si>
    <t>АВТОМОБИЛИ БОРТОВЫЕ ГРУЗОПОДЪЕМНОСТЬЮ ДО 5 Т</t>
  </si>
  <si>
    <t>9.6</t>
  </si>
  <si>
    <t>30303</t>
  </si>
  <si>
    <t>БОЛТЫ С ШЕСТИГРАННОЙ ГОЛОВКОЙ ДИАМЕТРОМ РЕЗЬБЫ 10 ММ</t>
  </si>
  <si>
    <t>9.7</t>
  </si>
  <si>
    <t>31403</t>
  </si>
  <si>
    <t>ГРУНТОВКА В-КФ-093 КРАСНО-КОРИЧНЕВАЯ, СЕРАЯ, ЧЕРНАЯ</t>
  </si>
  <si>
    <t>9.8</t>
  </si>
  <si>
    <t>31445</t>
  </si>
  <si>
    <t>КРАСКИ ПЕРХЛОРВИНИЛОВЫЕ</t>
  </si>
  <si>
    <t>9.9</t>
  </si>
  <si>
    <t>31507</t>
  </si>
  <si>
    <t>РАСТВОРИТЕЛИ ДЛЯ ЛАКОКРАСОЧНЫХ МАТЕРИАЛОВ Р-4А</t>
  </si>
  <si>
    <t>10</t>
  </si>
  <si>
    <t>Е0601-001-03 ДОП. 3</t>
  </si>
  <si>
    <t>УСТРОЙСТВО ФУНДАМЕНТА ПОД ОПОРИ ИЗ БЕТОНА В-15</t>
  </si>
  <si>
    <t>100 М3 БЕТОНА</t>
  </si>
  <si>
    <t>10.1</t>
  </si>
  <si>
    <t>10.2</t>
  </si>
  <si>
    <t>10.3</t>
  </si>
  <si>
    <t>403</t>
  </si>
  <si>
    <t>ВИБРАТОРЫ ГЛУБИННЫЕ</t>
  </si>
  <si>
    <t>10.4</t>
  </si>
  <si>
    <t>1571</t>
  </si>
  <si>
    <t>ПИЛА ЭЛЕКТРИЧЕСКАЯ ЦЕПНАЯ</t>
  </si>
  <si>
    <t>10.5</t>
  </si>
  <si>
    <t>2509</t>
  </si>
  <si>
    <t>10.6</t>
  </si>
  <si>
    <t>6322</t>
  </si>
  <si>
    <t>БЕТОН ТЯЖЕЛЫЙ КЛАССА В15 /М-200/ ФРАКЦИИ 5-20 ММ</t>
  </si>
  <si>
    <t>10.7</t>
  </si>
  <si>
    <t>10.8</t>
  </si>
  <si>
    <t>30407</t>
  </si>
  <si>
    <t>ГВОЗДИ СТРОИТЕЛЬНЫЕ</t>
  </si>
  <si>
    <t>10.9</t>
  </si>
  <si>
    <t>30652</t>
  </si>
  <si>
    <t>ИЗВЕСТЬ СТРОИТЕЛЬНАЯ НЕГАШЕНАЯ КОМОВАЯ, СОРТ 1</t>
  </si>
  <si>
    <t>10.10</t>
  </si>
  <si>
    <t>32524</t>
  </si>
  <si>
    <t>КАТАНКА ГОРЯЧЕКАТАНАЯ В МОТКАХ ДИАМЕТРОМ 6,3-6,5 ММ</t>
  </si>
  <si>
    <t>10.11</t>
  </si>
  <si>
    <t>35516</t>
  </si>
  <si>
    <t>РОГОЖА</t>
  </si>
  <si>
    <t>10.12</t>
  </si>
  <si>
    <t>36061</t>
  </si>
  <si>
    <t>ДОСКИ ОБРЕЗНЫЕ ХВОЙНЫХ ПОРОД ДЛИНОЙ 4-6,5 М, ШИРИНОЙ 75-150 ММ, ТОЛЩИНОЙ 44 ММ И БОЛЕЕ, III СОРТА</t>
  </si>
  <si>
    <t>10.13</t>
  </si>
  <si>
    <t>51619</t>
  </si>
  <si>
    <t>ЩИТЫ ИЗ ДОСОК ТОЛЩИНОЙ 25 ММ</t>
  </si>
  <si>
    <t>11</t>
  </si>
  <si>
    <t>ТРУБЫ МЕТАЛЛИЧЕСКИЕ ПРОФИЛ РАЗМЕРОМ 50Х50ММ ТОЛЩИНОЙ СТЕНКИ 3,5 ММ</t>
  </si>
  <si>
    <t>12</t>
  </si>
  <si>
    <t>13</t>
  </si>
  <si>
    <t>14</t>
  </si>
  <si>
    <t>15</t>
  </si>
  <si>
    <t>16</t>
  </si>
  <si>
    <t>РАЗДЕЛ 3. ПЕРЕВОЗКА</t>
  </si>
  <si>
    <t>17</t>
  </si>
  <si>
    <t>Е310-1040 ШНК4.04.06-14 Р.3.Т.7 К=0,41</t>
  </si>
  <si>
    <t>ПЕРЕВОЗКА ГРУЗОВ АВТОМОБИЛЕМ, РАССТОЯНИЕ ПЕРЕВОЗКИ 40 КМ (АСФАЛЬТ ДО ОБЪЕКТА). ПРИ ПЕРЕВОЗКЕ АВТОСАМОСВАЛАМИ ГРУЗОПОДЪЕМНОСТЬЮ 25, ПРИМЕНЕН КОЭФФИЦИЕНТ К НОРМАМ ЗАТРАТ ТРУДА МАШИНИСТОВ И ЭКСПЛУАТАЦИИ МАШИН - 0,41</t>
  </si>
  <si>
    <t>17.1</t>
  </si>
  <si>
    <t>17.2</t>
  </si>
  <si>
    <t>3457</t>
  </si>
  <si>
    <t>АВТОМОБИЛИ-САМОСВАЛЫ ГРУЗОПОДЪЕМНОСТЬЮ ДО 25 Т</t>
  </si>
  <si>
    <t>18</t>
  </si>
  <si>
    <t>Е310-1023 ШНК4.04.06-14 Р.3.Т.7 К=0,41</t>
  </si>
  <si>
    <t>ПЕРЕВОЗКА ГРУЗОВ АВТОМОБИЛЕМ, РАССТОЯНИЕ ПЕРЕВОЗКИ 23 КМ (ГРАВИЙНО-ПЕСЧАНОЙ СМЕСИ ДО ОБЪЕКТА). ПРИ ПЕРЕВОЗКЕ АВТОСАМОСВАЛАМИ ГРУЗОПОДЪЕМНОСТЬЮ 25, ПРИМЕНЕН КОЭФФИЦИЕНТ К НОРМАМ ЗАТРАТ ТРУДА МАШИНИСТОВ И ЭКСПЛУАТАЦИИ МАШИН - 0,41</t>
  </si>
  <si>
    <t>18.1</t>
  </si>
  <si>
    <t>18.2</t>
  </si>
  <si>
    <t>НАМАНГАН ВИЛОЯТИ  УЧҚЎРҒОН ТУМАНИ НАМУНА МФЙДА ЖОЙЛАШГАН С.АБДУЛЛА КЎЧАСИ ВА Б.МАШРАБ КЎЧАСИНИ ОРАСИ 1850 М, МАРВАРИД КЎЧАСИ 1125 М МАСОФАНИ АСФАЛЬТ ҚИЛИШ</t>
  </si>
  <si>
    <t>0,6 х 6276,73 м2 / 1000</t>
  </si>
  <si>
    <t xml:space="preserve">20 м х 5 м  </t>
  </si>
  <si>
    <t>0,6 х 100 м2 / 1000</t>
  </si>
  <si>
    <t>10 дона</t>
  </si>
  <si>
    <t>0,112 м3</t>
  </si>
  <si>
    <t>1 дона</t>
  </si>
  <si>
    <t>3 дона</t>
  </si>
  <si>
    <t>2 дона</t>
  </si>
  <si>
    <t>57 м х 3,5 м + 6,86 м2</t>
  </si>
  <si>
    <t>0,6 х 206,36 м2 / 1000</t>
  </si>
  <si>
    <t>110 м х 3,5 м + 6,86 м2</t>
  </si>
  <si>
    <t>0,6 х 391,86 м2 / 1000</t>
  </si>
  <si>
    <t xml:space="preserve">110 м х 0,25 м х 2 </t>
  </si>
  <si>
    <t xml:space="preserve">115 м х 3 м  </t>
  </si>
  <si>
    <t>0,6 х 345 м2 / 1000</t>
  </si>
  <si>
    <t xml:space="preserve">115 м х 0,25 м х 2 </t>
  </si>
  <si>
    <t>277 м х 3,5 м + 6,86 м2</t>
  </si>
  <si>
    <t>0,6 х 976,36 м2 / 1000</t>
  </si>
  <si>
    <t xml:space="preserve">277 м х 0,25 м х 2 </t>
  </si>
  <si>
    <t>73 м х 3,5 м + 6,86 м2</t>
  </si>
  <si>
    <t>0,6 х 262,36 м2 / 1000</t>
  </si>
  <si>
    <t>553 м х 3,5 м + 6,86 м2</t>
  </si>
  <si>
    <t>0,6 х 1942,36 м2 / 1000</t>
  </si>
  <si>
    <t xml:space="preserve">553 м х 0,25 м х 2 </t>
  </si>
  <si>
    <t>275 м х 3,5 м + 6,86 м2</t>
  </si>
  <si>
    <t>0,6 х 969,36 м2 / 1000</t>
  </si>
  <si>
    <t xml:space="preserve">275 м х 0,25 м х 2 </t>
  </si>
  <si>
    <t xml:space="preserve">315 м х 3,5 м  </t>
  </si>
  <si>
    <t>0,6 х 1102,5 м2 / 1000</t>
  </si>
  <si>
    <t xml:space="preserve">315 м х 0,25 м х 2 </t>
  </si>
  <si>
    <t>35 м х 3 м + 6,86 м2</t>
  </si>
  <si>
    <t>0,6 х 111,86 м2 / 1000</t>
  </si>
  <si>
    <t xml:space="preserve">35 м х 0,25 м х 2 </t>
  </si>
  <si>
    <t>3,0-4,0</t>
  </si>
  <si>
    <t>Стоимость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</si>
</sst>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р_._-;\-* #,##0.00_р_._-;_-* &quot;-&quot;??_р_._-;_-@_-"/>
    <numFmt numFmtId="165" formatCode="0.0000"/>
    <numFmt numFmtId="166" formatCode="0.0"/>
    <numFmt numFmtId="167" formatCode="0.000"/>
    <numFmt numFmtId="168" formatCode="#,##0.000"/>
    <numFmt numFmtId="169" formatCode="0.0%"/>
    <numFmt numFmtId="170" formatCode="_-* #,##0_р_._-;\-* #,##0_р_._-;_-* &quot;-&quot;??_р_._-;_-@_-"/>
    <numFmt numFmtId="171" formatCode="_-* #,##0\ _F_-;\-* #,##0\ _F_-;_-* &quot;-&quot;\ _F_-;_-@_-"/>
    <numFmt numFmtId="172" formatCode="_-* #,##0.00\ _F_-;\-* #,##0.00\ _F_-;_-* &quot;-&quot;??\ _F_-;_-@_-"/>
  </numFmts>
  <fonts count="118">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vertAlign val="superscript"/>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b/>
      <vertAlign val="superscript"/>
      <sz val="11"/>
      <name val="Times New Roman"/>
      <family val="1"/>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b/>
      <sz val="12"/>
      <name val="Times New Roman Cyr"/>
      <family val="1"/>
      <charset val="204"/>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2"/>
      <name val="Times New Roman Cyr"/>
      <charset val="204"/>
    </font>
    <font>
      <b/>
      <sz val="10.5"/>
      <name val="Times New Roman Cyr"/>
      <charset val="204"/>
    </font>
    <font>
      <i/>
      <sz val="11"/>
      <name val="Times New Roman"/>
      <family val="1"/>
      <charset val="204"/>
    </font>
    <font>
      <i/>
      <sz val="13"/>
      <name val="Arial"/>
      <family val="2"/>
      <charset val="204"/>
    </font>
    <font>
      <sz val="8"/>
      <name val="Arial"/>
      <family val="2"/>
      <charset val="204"/>
    </font>
    <font>
      <b/>
      <sz val="9"/>
      <name val="Times New Roman Cyr"/>
      <family val="1"/>
      <charset val="204"/>
    </font>
    <font>
      <sz val="9"/>
      <color rgb="FF800080"/>
      <name val="Times New Roman Cyr"/>
      <charset val="204"/>
    </font>
    <font>
      <sz val="10"/>
      <color rgb="FF0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
      <patternFill patternType="solid">
        <fgColor rgb="FFCCFFFF"/>
        <bgColor rgb="FFCCFFFF"/>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
      <left/>
      <right/>
      <top/>
      <bottom style="hair">
        <color rgb="FF000000"/>
      </bottom>
      <diagonal/>
    </border>
    <border>
      <left/>
      <right/>
      <top style="hair">
        <color rgb="FF000000"/>
      </top>
      <bottom/>
      <diagonal/>
    </border>
    <border>
      <left style="thin">
        <color indexed="64"/>
      </left>
      <right style="thin">
        <color indexed="64"/>
      </right>
      <top/>
      <bottom style="thin">
        <color rgb="FF000000"/>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s>
  <cellStyleXfs count="9246">
    <xf numFmtId="0" fontId="0" fillId="0" borderId="0"/>
    <xf numFmtId="0" fontId="57" fillId="0" borderId="0" applyNumberFormat="0" applyFill="0" applyBorder="0" applyAlignment="0" applyProtection="0"/>
    <xf numFmtId="0" fontId="58" fillId="0" borderId="1" applyNumberFormat="0" applyFill="0" applyAlignment="0" applyProtection="0"/>
    <xf numFmtId="0" fontId="59" fillId="0" borderId="2" applyNumberFormat="0" applyFill="0" applyAlignment="0" applyProtection="0"/>
    <xf numFmtId="0" fontId="60" fillId="0" borderId="3" applyNumberFormat="0" applyFill="0" applyAlignment="0" applyProtection="0"/>
    <xf numFmtId="0" fontId="60" fillId="0" borderId="0" applyNumberFormat="0" applyFill="0" applyBorder="0" applyAlignment="0" applyProtection="0"/>
    <xf numFmtId="0" fontId="61" fillId="2" borderId="0" applyNumberFormat="0" applyBorder="0" applyAlignment="0" applyProtection="0"/>
    <xf numFmtId="0" fontId="62" fillId="3" borderId="0" applyNumberFormat="0" applyBorder="0" applyAlignment="0" applyProtection="0"/>
    <xf numFmtId="0" fontId="63" fillId="4" borderId="0" applyNumberFormat="0" applyBorder="0" applyAlignment="0" applyProtection="0"/>
    <xf numFmtId="0" fontId="64" fillId="5" borderId="4" applyNumberFormat="0" applyAlignment="0" applyProtection="0"/>
    <xf numFmtId="0" fontId="65" fillId="6" borderId="5" applyNumberFormat="0" applyAlignment="0" applyProtection="0"/>
    <xf numFmtId="0" fontId="66" fillId="6" borderId="4" applyNumberFormat="0" applyAlignment="0" applyProtection="0"/>
    <xf numFmtId="0" fontId="67" fillId="0" borderId="6" applyNumberFormat="0" applyFill="0" applyAlignment="0" applyProtection="0"/>
    <xf numFmtId="0" fontId="68" fillId="7" borderId="7" applyNumberFormat="0" applyAlignment="0" applyProtection="0"/>
    <xf numFmtId="0" fontId="69" fillId="0" borderId="0" applyNumberFormat="0" applyFill="0" applyBorder="0" applyAlignment="0" applyProtection="0"/>
    <xf numFmtId="0" fontId="56" fillId="8" borderId="8" applyNumberFormat="0" applyFont="0" applyAlignment="0" applyProtection="0"/>
    <xf numFmtId="0" fontId="70" fillId="0" borderId="0" applyNumberFormat="0" applyFill="0" applyBorder="0" applyAlignment="0" applyProtection="0"/>
    <xf numFmtId="0" fontId="71" fillId="0" borderId="9" applyNumberFormat="0" applyFill="0" applyAlignment="0" applyProtection="0"/>
    <xf numFmtId="0" fontId="72"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72" fillId="12" borderId="0" applyNumberFormat="0" applyBorder="0" applyAlignment="0" applyProtection="0"/>
    <xf numFmtId="0" fontId="72"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72" fillId="16" borderId="0" applyNumberFormat="0" applyBorder="0" applyAlignment="0" applyProtection="0"/>
    <xf numFmtId="0" fontId="72"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72" fillId="20" borderId="0" applyNumberFormat="0" applyBorder="0" applyAlignment="0" applyProtection="0"/>
    <xf numFmtId="0" fontId="72"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72" fillId="24" borderId="0" applyNumberFormat="0" applyBorder="0" applyAlignment="0" applyProtection="0"/>
    <xf numFmtId="0" fontId="72" fillId="25"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72" fillId="28" borderId="0" applyNumberFormat="0" applyBorder="0" applyAlignment="0" applyProtection="0"/>
    <xf numFmtId="0" fontId="72" fillId="29"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72" fillId="32" borderId="0" applyNumberFormat="0" applyBorder="0" applyAlignment="0" applyProtection="0"/>
    <xf numFmtId="0" fontId="78" fillId="0" borderId="0"/>
    <xf numFmtId="165" fontId="78" fillId="0" borderId="0" applyFont="0" applyFill="0" applyBorder="0" applyAlignment="0" applyProtection="0"/>
    <xf numFmtId="0" fontId="77" fillId="0" borderId="0"/>
    <xf numFmtId="169" fontId="78" fillId="0" borderId="0" applyFont="0" applyFill="0" applyBorder="0" applyAlignment="0" applyProtection="0"/>
    <xf numFmtId="169" fontId="78" fillId="0" borderId="0" applyFont="0" applyFill="0" applyBorder="0" applyAlignment="0" applyProtection="0"/>
    <xf numFmtId="0" fontId="77" fillId="0" borderId="0"/>
    <xf numFmtId="0" fontId="78" fillId="0" borderId="0"/>
    <xf numFmtId="0" fontId="77" fillId="0" borderId="0"/>
    <xf numFmtId="0" fontId="86" fillId="8" borderId="8" applyNumberFormat="0" applyFont="0" applyAlignment="0" applyProtection="0"/>
    <xf numFmtId="0" fontId="87" fillId="0" borderId="0"/>
    <xf numFmtId="164" fontId="78" fillId="0" borderId="0" applyFont="0" applyFill="0" applyBorder="0" applyAlignment="0" applyProtection="0"/>
    <xf numFmtId="0" fontId="77" fillId="0" borderId="0"/>
    <xf numFmtId="0" fontId="55" fillId="8" borderId="8" applyNumberFormat="0" applyFont="0" applyAlignment="0" applyProtection="0"/>
    <xf numFmtId="0" fontId="55" fillId="10" borderId="0" applyNumberFormat="0" applyBorder="0" applyAlignment="0" applyProtection="0"/>
    <xf numFmtId="0" fontId="55" fillId="11"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77" fillId="0" borderId="0"/>
    <xf numFmtId="0" fontId="54" fillId="8" borderId="8" applyNumberFormat="0" applyFont="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77" fillId="0" borderId="0"/>
    <xf numFmtId="0" fontId="53" fillId="8" borderId="8" applyNumberFormat="0" applyFont="0" applyAlignment="0" applyProtection="0"/>
    <xf numFmtId="0" fontId="53" fillId="10" borderId="0" applyNumberFormat="0" applyBorder="0" applyAlignment="0" applyProtection="0"/>
    <xf numFmtId="0" fontId="53" fillId="11"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77" fillId="0" borderId="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77" fillId="0" borderId="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77" fillId="0" borderId="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77" fillId="0" borderId="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8" borderId="8" applyNumberFormat="0" applyFont="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7" fillId="8" borderId="8" applyNumberFormat="0" applyFont="0" applyAlignment="0" applyProtection="0"/>
    <xf numFmtId="0" fontId="47" fillId="10" borderId="0" applyNumberFormat="0" applyBorder="0" applyAlignment="0" applyProtection="0"/>
    <xf numFmtId="0" fontId="47" fillId="11"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8" borderId="8" applyNumberFormat="0" applyFont="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3" fillId="8" borderId="8" applyNumberFormat="0" applyFont="0" applyAlignment="0" applyProtection="0"/>
    <xf numFmtId="0" fontId="43" fillId="10" borderId="0" applyNumberFormat="0" applyBorder="0" applyAlignment="0" applyProtection="0"/>
    <xf numFmtId="0" fontId="43" fillId="11"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90"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8" fillId="0" borderId="0"/>
    <xf numFmtId="0" fontId="78" fillId="0" borderId="0"/>
    <xf numFmtId="0" fontId="91" fillId="0" borderId="0"/>
    <xf numFmtId="0" fontId="78" fillId="0" borderId="0"/>
    <xf numFmtId="0" fontId="78"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171" fontId="92" fillId="0" borderId="0" applyFont="0" applyFill="0" applyBorder="0" applyAlignment="0" applyProtection="0"/>
    <xf numFmtId="172" fontId="92" fillId="0" borderId="0" applyFont="0" applyFill="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8" borderId="8" applyNumberFormat="0" applyFont="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22" borderId="0" applyNumberFormat="0" applyBorder="0" applyAlignment="0" applyProtection="0"/>
    <xf numFmtId="0" fontId="36" fillId="22" borderId="0" applyNumberFormat="0" applyBorder="0" applyAlignment="0" applyProtection="0"/>
    <xf numFmtId="0" fontId="36" fillId="22"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30" borderId="0" applyNumberFormat="0" applyBorder="0" applyAlignment="0" applyProtection="0"/>
    <xf numFmtId="0" fontId="36" fillId="30" borderId="0" applyNumberFormat="0" applyBorder="0" applyAlignment="0" applyProtection="0"/>
    <xf numFmtId="0" fontId="36" fillId="3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31" borderId="0" applyNumberFormat="0" applyBorder="0" applyAlignment="0" applyProtection="0"/>
    <xf numFmtId="0" fontId="36" fillId="31"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8" borderId="8" applyNumberFormat="0" applyFont="0" applyAlignment="0" applyProtection="0"/>
    <xf numFmtId="0" fontId="36" fillId="8" borderId="8" applyNumberFormat="0" applyFont="0" applyAlignment="0" applyProtection="0"/>
    <xf numFmtId="0" fontId="98" fillId="0" borderId="0" applyNumberFormat="0" applyFill="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4" fillId="1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30"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2" borderId="0" applyNumberFormat="0" applyBorder="0" applyAlignment="0" applyProtection="0"/>
    <xf numFmtId="0" fontId="32" fillId="14"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0"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19"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3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11" borderId="0" applyNumberFormat="0" applyBorder="0" applyAlignment="0" applyProtection="0"/>
    <xf numFmtId="0" fontId="32" fillId="31"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7"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30"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10" borderId="0" applyNumberFormat="0" applyBorder="0" applyAlignment="0" applyProtection="0"/>
    <xf numFmtId="0" fontId="32" fillId="18"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5"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5"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0" borderId="0" applyNumberFormat="0" applyBorder="0" applyAlignment="0" applyProtection="0"/>
    <xf numFmtId="0" fontId="32" fillId="23"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26"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3"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6"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5" borderId="0" applyNumberFormat="0" applyBorder="0" applyAlignment="0" applyProtection="0"/>
    <xf numFmtId="0" fontId="32" fillId="22" borderId="0" applyNumberFormat="0" applyBorder="0" applyAlignment="0" applyProtection="0"/>
    <xf numFmtId="0" fontId="32" fillId="31"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1"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19" borderId="0" applyNumberFormat="0" applyBorder="0" applyAlignment="0" applyProtection="0"/>
    <xf numFmtId="0" fontId="32" fillId="26" borderId="0" applyNumberFormat="0" applyBorder="0" applyAlignment="0" applyProtection="0"/>
    <xf numFmtId="0" fontId="32" fillId="1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6" borderId="0" applyNumberFormat="0" applyBorder="0" applyAlignment="0" applyProtection="0"/>
    <xf numFmtId="0" fontId="32" fillId="14"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27"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23"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27"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8" borderId="0" applyNumberFormat="0" applyBorder="0" applyAlignment="0" applyProtection="0"/>
    <xf numFmtId="0" fontId="32" fillId="30"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26" borderId="0" applyNumberFormat="0" applyBorder="0" applyAlignment="0" applyProtection="0"/>
    <xf numFmtId="0" fontId="32" fillId="15"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26"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22" borderId="0" applyNumberFormat="0" applyBorder="0" applyAlignment="0" applyProtection="0"/>
    <xf numFmtId="0" fontId="32" fillId="18"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22" borderId="0" applyNumberFormat="0" applyBorder="0" applyAlignment="0" applyProtection="0"/>
    <xf numFmtId="0" fontId="32" fillId="14" borderId="0" applyNumberFormat="0" applyBorder="0" applyAlignment="0" applyProtection="0"/>
    <xf numFmtId="0" fontId="32" fillId="27" borderId="0" applyNumberFormat="0" applyBorder="0" applyAlignment="0" applyProtection="0"/>
    <xf numFmtId="0" fontId="32" fillId="14" borderId="0" applyNumberFormat="0" applyBorder="0" applyAlignment="0" applyProtection="0"/>
    <xf numFmtId="0" fontId="32" fillId="23"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31"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11"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23" borderId="0" applyNumberFormat="0" applyBorder="0" applyAlignment="0" applyProtection="0"/>
    <xf numFmtId="0" fontId="32" fillId="3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11" borderId="0" applyNumberFormat="0" applyBorder="0" applyAlignment="0" applyProtection="0"/>
    <xf numFmtId="0" fontId="32" fillId="23"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27" borderId="0" applyNumberFormat="0" applyBorder="0" applyAlignment="0" applyProtection="0"/>
    <xf numFmtId="0" fontId="32" fillId="23" borderId="0" applyNumberFormat="0" applyBorder="0" applyAlignment="0" applyProtection="0"/>
    <xf numFmtId="0" fontId="32" fillId="19" borderId="0" applyNumberFormat="0" applyBorder="0" applyAlignment="0" applyProtection="0"/>
    <xf numFmtId="0" fontId="32" fillId="30"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0" borderId="0" applyNumberFormat="0" applyBorder="0" applyAlignment="0" applyProtection="0"/>
    <xf numFmtId="0" fontId="32" fillId="18"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31" borderId="0" applyNumberFormat="0" applyBorder="0" applyAlignment="0" applyProtection="0"/>
    <xf numFmtId="0" fontId="32" fillId="18"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5" borderId="0" applyNumberFormat="0" applyBorder="0" applyAlignment="0" applyProtection="0"/>
    <xf numFmtId="0" fontId="32" fillId="30"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30"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2" fillId="30"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9"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23"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27"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23"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2" fillId="22" borderId="0" applyNumberFormat="0" applyBorder="0" applyAlignment="0" applyProtection="0"/>
    <xf numFmtId="0" fontId="32" fillId="30" borderId="0" applyNumberFormat="0" applyBorder="0" applyAlignment="0" applyProtection="0"/>
    <xf numFmtId="0" fontId="32" fillId="15" borderId="0" applyNumberFormat="0" applyBorder="0" applyAlignment="0" applyProtection="0"/>
    <xf numFmtId="0" fontId="32" fillId="10"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30"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26"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2" borderId="0" applyNumberFormat="0" applyBorder="0" applyAlignment="0" applyProtection="0"/>
    <xf numFmtId="0" fontId="32" fillId="30" borderId="0" applyNumberFormat="0" applyBorder="0" applyAlignment="0" applyProtection="0"/>
    <xf numFmtId="0" fontId="32" fillId="15" borderId="0" applyNumberFormat="0" applyBorder="0" applyAlignment="0" applyProtection="0"/>
    <xf numFmtId="0" fontId="32" fillId="27"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31" borderId="0" applyNumberFormat="0" applyBorder="0" applyAlignment="0" applyProtection="0"/>
    <xf numFmtId="0" fontId="32" fillId="19"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27" borderId="0" applyNumberFormat="0" applyBorder="0" applyAlignment="0" applyProtection="0"/>
    <xf numFmtId="0" fontId="32" fillId="14"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10"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31" borderId="0" applyNumberFormat="0" applyBorder="0" applyAlignment="0" applyProtection="0"/>
    <xf numFmtId="0" fontId="32" fillId="26"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2" fillId="11" borderId="0" applyNumberFormat="0" applyBorder="0" applyAlignment="0" applyProtection="0"/>
    <xf numFmtId="0" fontId="32" fillId="26" borderId="0" applyNumberFormat="0" applyBorder="0" applyAlignment="0" applyProtection="0"/>
    <xf numFmtId="0" fontId="32" fillId="22" borderId="0" applyNumberFormat="0" applyBorder="0" applyAlignment="0" applyProtection="0"/>
    <xf numFmtId="0" fontId="32" fillId="11"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23"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18"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73" fillId="0" borderId="0"/>
    <xf numFmtId="0" fontId="106" fillId="0" borderId="0"/>
    <xf numFmtId="0" fontId="31" fillId="0" borderId="0"/>
    <xf numFmtId="0" fontId="30" fillId="0" borderId="0"/>
    <xf numFmtId="0" fontId="73" fillId="0" borderId="0"/>
    <xf numFmtId="0" fontId="29" fillId="0" borderId="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8" fillId="8" borderId="8" applyNumberFormat="0" applyFont="0" applyAlignment="0" applyProtection="0"/>
    <xf numFmtId="0" fontId="28" fillId="10" borderId="0" applyNumberFormat="0" applyBorder="0" applyAlignment="0" applyProtection="0"/>
    <xf numFmtId="0" fontId="28" fillId="11" borderId="0" applyNumberFormat="0" applyBorder="0" applyAlignment="0" applyProtection="0"/>
    <xf numFmtId="0" fontId="28" fillId="19" borderId="0" applyNumberFormat="0" applyBorder="0" applyAlignment="0" applyProtection="0"/>
    <xf numFmtId="0" fontId="28" fillId="15"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0"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5"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4"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8"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1"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0"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8"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8"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4"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5" borderId="0" applyNumberFormat="0" applyBorder="0" applyAlignment="0" applyProtection="0"/>
    <xf numFmtId="0" fontId="28" fillId="10"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7" fillId="8" borderId="8" applyNumberFormat="0" applyFont="0" applyAlignment="0" applyProtection="0"/>
    <xf numFmtId="0" fontId="27" fillId="10" borderId="0" applyNumberFormat="0" applyBorder="0" applyAlignment="0" applyProtection="0"/>
    <xf numFmtId="0" fontId="27" fillId="11"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0"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4"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6" fillId="8" borderId="8" applyNumberFormat="0" applyFont="0" applyAlignment="0" applyProtection="0"/>
    <xf numFmtId="0" fontId="26" fillId="10" borderId="0" applyNumberFormat="0" applyBorder="0" applyAlignment="0" applyProtection="0"/>
    <xf numFmtId="0" fontId="26" fillId="11"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0"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5"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8"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8"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8"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8"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8"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8"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1"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8"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0" borderId="0"/>
    <xf numFmtId="0" fontId="4" fillId="8" borderId="8" applyNumberFormat="0" applyFont="0" applyAlignment="0" applyProtection="0"/>
    <xf numFmtId="0" fontId="4" fillId="18"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1"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8"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1"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81">
    <xf numFmtId="0" fontId="73" fillId="0" borderId="0" xfId="0" applyFont="1"/>
    <xf numFmtId="0" fontId="77" fillId="0" borderId="0" xfId="49" applyFont="1"/>
    <xf numFmtId="0" fontId="89" fillId="0" borderId="0" xfId="49" applyFont="1" applyAlignment="1">
      <alignment horizontal="center"/>
    </xf>
    <xf numFmtId="0" fontId="89" fillId="0" borderId="0" xfId="49" applyFont="1" applyAlignment="1">
      <alignment horizontal="left"/>
    </xf>
    <xf numFmtId="0" fontId="74" fillId="33" borderId="16" xfId="53" applyFont="1" applyFill="1" applyBorder="1" applyAlignment="1">
      <alignment horizontal="center" vertical="center" wrapText="1"/>
    </xf>
    <xf numFmtId="0" fontId="74" fillId="33" borderId="18" xfId="53" applyFont="1" applyFill="1" applyBorder="1" applyAlignment="1">
      <alignment horizontal="center" vertical="center" wrapText="1"/>
    </xf>
    <xf numFmtId="0" fontId="77" fillId="0" borderId="0" xfId="0" applyFont="1"/>
    <xf numFmtId="0" fontId="76" fillId="33" borderId="13" xfId="0" applyFont="1" applyFill="1" applyBorder="1" applyAlignment="1">
      <alignment horizontal="center" vertical="center" wrapText="1"/>
    </xf>
    <xf numFmtId="0" fontId="79" fillId="0" borderId="16" xfId="42" applyFont="1" applyBorder="1" applyAlignment="1">
      <alignment horizontal="center" vertical="center" wrapText="1"/>
    </xf>
    <xf numFmtId="0" fontId="96" fillId="0" borderId="16" xfId="42" applyFont="1" applyBorder="1" applyAlignment="1">
      <alignment horizontal="center" vertical="center" wrapText="1"/>
    </xf>
    <xf numFmtId="0" fontId="78" fillId="0" borderId="0" xfId="42"/>
    <xf numFmtId="0" fontId="101" fillId="0" borderId="0" xfId="42" applyFont="1"/>
    <xf numFmtId="0" fontId="95" fillId="0" borderId="0" xfId="42" applyFont="1"/>
    <xf numFmtId="0" fontId="102" fillId="0" borderId="0" xfId="42" applyFont="1"/>
    <xf numFmtId="0" fontId="80" fillId="0" borderId="16" xfId="42" applyFont="1" applyBorder="1" applyAlignment="1">
      <alignment horizontal="center" vertical="center" wrapText="1"/>
    </xf>
    <xf numFmtId="2" fontId="80" fillId="0" borderId="16" xfId="42" applyNumberFormat="1" applyFont="1" applyBorder="1" applyAlignment="1">
      <alignment horizontal="left" vertical="center" wrapText="1"/>
    </xf>
    <xf numFmtId="2" fontId="80" fillId="0" borderId="16" xfId="42" applyNumberFormat="1" applyFont="1" applyBorder="1" applyAlignment="1">
      <alignment horizontal="center" vertical="center" wrapText="1"/>
    </xf>
    <xf numFmtId="1" fontId="80" fillId="0" borderId="16" xfId="42" applyNumberFormat="1" applyFont="1" applyBorder="1" applyAlignment="1">
      <alignment horizontal="center" vertical="center" wrapText="1"/>
    </xf>
    <xf numFmtId="166" fontId="80" fillId="0" borderId="16" xfId="42" applyNumberFormat="1" applyFont="1" applyBorder="1" applyAlignment="1">
      <alignment horizontal="center" vertical="center" wrapText="1"/>
    </xf>
    <xf numFmtId="0" fontId="81" fillId="0" borderId="16" xfId="42" applyFont="1" applyBorder="1"/>
    <xf numFmtId="0" fontId="73" fillId="0" borderId="0" xfId="42" applyFont="1"/>
    <xf numFmtId="0" fontId="100" fillId="0" borderId="0" xfId="42" applyFont="1"/>
    <xf numFmtId="2" fontId="80" fillId="45" borderId="0" xfId="42" applyNumberFormat="1" applyFont="1" applyFill="1" applyAlignment="1">
      <alignment horizontal="center" vertical="center"/>
    </xf>
    <xf numFmtId="166" fontId="80" fillId="45" borderId="16" xfId="42" applyNumberFormat="1" applyFont="1" applyFill="1" applyBorder="1" applyAlignment="1">
      <alignment horizontal="center" vertical="center" wrapText="1"/>
    </xf>
    <xf numFmtId="2" fontId="80" fillId="45" borderId="16" xfId="42" applyNumberFormat="1" applyFont="1" applyFill="1" applyBorder="1" applyAlignment="1">
      <alignment horizontal="center" vertical="center" wrapText="1"/>
    </xf>
    <xf numFmtId="0" fontId="95" fillId="45" borderId="0" xfId="42" applyFont="1" applyFill="1"/>
    <xf numFmtId="0" fontId="95" fillId="45" borderId="0" xfId="42" applyFont="1" applyFill="1" applyBorder="1"/>
    <xf numFmtId="0" fontId="95" fillId="45" borderId="16" xfId="42" applyFont="1" applyFill="1" applyBorder="1" applyAlignment="1">
      <alignment horizontal="center"/>
    </xf>
    <xf numFmtId="0" fontId="97" fillId="45" borderId="16" xfId="42" applyFont="1" applyFill="1" applyBorder="1" applyAlignment="1">
      <alignment horizontal="center"/>
    </xf>
    <xf numFmtId="2" fontId="81" fillId="45" borderId="16" xfId="42" applyNumberFormat="1" applyFont="1" applyFill="1" applyBorder="1" applyAlignment="1">
      <alignment horizontal="center" vertical="center" wrapText="1"/>
    </xf>
    <xf numFmtId="166" fontId="81" fillId="45" borderId="16" xfId="42" applyNumberFormat="1" applyFont="1" applyFill="1" applyBorder="1" applyAlignment="1">
      <alignment horizontal="center" vertical="center" wrapText="1"/>
    </xf>
    <xf numFmtId="2" fontId="80" fillId="45" borderId="0" xfId="42" applyNumberFormat="1" applyFont="1" applyFill="1"/>
    <xf numFmtId="0" fontId="79" fillId="45" borderId="0" xfId="42" applyFont="1" applyFill="1" applyAlignment="1">
      <alignment vertical="center" wrapText="1"/>
    </xf>
    <xf numFmtId="0" fontId="79" fillId="45" borderId="0" xfId="42" applyFont="1" applyFill="1" applyAlignment="1">
      <alignment horizontal="center" vertical="center" wrapText="1"/>
    </xf>
    <xf numFmtId="1" fontId="79" fillId="45" borderId="0" xfId="42" applyNumberFormat="1" applyFont="1" applyFill="1" applyAlignment="1">
      <alignment horizontal="center" vertical="center" wrapText="1"/>
    </xf>
    <xf numFmtId="0" fontId="80" fillId="45" borderId="0" xfId="42" applyFont="1" applyFill="1"/>
    <xf numFmtId="0" fontId="80" fillId="45" borderId="0" xfId="42" applyFont="1" applyFill="1" applyAlignment="1">
      <alignment horizontal="center"/>
    </xf>
    <xf numFmtId="2" fontId="95" fillId="45" borderId="0" xfId="42" applyNumberFormat="1" applyFont="1" applyFill="1" applyBorder="1"/>
    <xf numFmtId="166" fontId="95" fillId="45" borderId="0" xfId="42" applyNumberFormat="1" applyFont="1" applyFill="1" applyBorder="1"/>
    <xf numFmtId="0" fontId="95" fillId="45" borderId="0" xfId="42" applyFont="1" applyFill="1" applyAlignment="1">
      <alignment horizontal="center"/>
    </xf>
    <xf numFmtId="0" fontId="83" fillId="45" borderId="16" xfId="42" applyFont="1" applyFill="1" applyBorder="1" applyAlignment="1">
      <alignment horizontal="left" vertical="center" wrapText="1"/>
    </xf>
    <xf numFmtId="0" fontId="93" fillId="45" borderId="16" xfId="42" applyFont="1" applyFill="1" applyBorder="1" applyAlignment="1">
      <alignment horizontal="center" vertical="center" wrapText="1"/>
    </xf>
    <xf numFmtId="2" fontId="83" fillId="45" borderId="16" xfId="42" applyNumberFormat="1" applyFont="1" applyFill="1" applyBorder="1" applyAlignment="1">
      <alignment horizontal="left" vertical="center" wrapText="1"/>
    </xf>
    <xf numFmtId="3" fontId="89" fillId="0" borderId="0" xfId="49" applyNumberFormat="1" applyFont="1" applyAlignment="1">
      <alignment horizontal="left"/>
    </xf>
    <xf numFmtId="3" fontId="77" fillId="0" borderId="0" xfId="49" applyNumberFormat="1" applyFont="1"/>
    <xf numFmtId="3" fontId="74" fillId="33" borderId="20" xfId="53" applyNumberFormat="1" applyFont="1" applyFill="1" applyBorder="1" applyAlignment="1">
      <alignment horizontal="center" vertical="center" wrapText="1"/>
    </xf>
    <xf numFmtId="3" fontId="74" fillId="33" borderId="18" xfId="53" applyNumberFormat="1" applyFont="1" applyFill="1" applyBorder="1" applyAlignment="1">
      <alignment horizontal="center" vertical="center" wrapText="1"/>
    </xf>
    <xf numFmtId="3" fontId="73" fillId="0" borderId="13" xfId="0" applyNumberFormat="1" applyFont="1" applyBorder="1" applyAlignment="1">
      <alignment horizontal="center" vertical="center"/>
    </xf>
    <xf numFmtId="3" fontId="76" fillId="33" borderId="13" xfId="0" applyNumberFormat="1" applyFont="1" applyFill="1" applyBorder="1" applyAlignment="1">
      <alignment horizontal="center" vertical="center" wrapText="1"/>
    </xf>
    <xf numFmtId="4" fontId="73" fillId="0" borderId="13" xfId="0" applyNumberFormat="1" applyFont="1" applyBorder="1" applyAlignment="1">
      <alignment horizontal="center" vertical="center"/>
    </xf>
    <xf numFmtId="0" fontId="80" fillId="45" borderId="0" xfId="42" applyFont="1" applyFill="1" applyAlignment="1">
      <alignment horizontal="left"/>
    </xf>
    <xf numFmtId="1" fontId="103" fillId="0" borderId="16" xfId="42" applyNumberFormat="1" applyFont="1" applyBorder="1" applyAlignment="1">
      <alignment horizontal="center" vertical="center"/>
    </xf>
    <xf numFmtId="0" fontId="81" fillId="0" borderId="0" xfId="42" applyFont="1"/>
    <xf numFmtId="3" fontId="81" fillId="0" borderId="0" xfId="42" applyNumberFormat="1" applyFont="1" applyAlignment="1">
      <alignment horizontal="center"/>
    </xf>
    <xf numFmtId="0" fontId="80" fillId="45" borderId="0" xfId="42" applyFont="1" applyFill="1" applyAlignment="1">
      <alignment horizontal="right"/>
    </xf>
    <xf numFmtId="0" fontId="101" fillId="0" borderId="0" xfId="42" applyNumberFormat="1" applyFont="1"/>
    <xf numFmtId="0" fontId="96" fillId="0" borderId="16" xfId="42" applyNumberFormat="1" applyFont="1" applyBorder="1" applyAlignment="1">
      <alignment horizontal="center" vertical="center" wrapText="1"/>
    </xf>
    <xf numFmtId="0" fontId="80" fillId="0" borderId="16" xfId="42" applyNumberFormat="1" applyFont="1" applyBorder="1" applyAlignment="1">
      <alignment horizontal="center" vertical="center" wrapText="1"/>
    </xf>
    <xf numFmtId="0" fontId="81" fillId="0" borderId="16" xfId="42" applyNumberFormat="1" applyFont="1" applyBorder="1"/>
    <xf numFmtId="0" fontId="81" fillId="0" borderId="0" xfId="42" applyNumberFormat="1" applyFont="1"/>
    <xf numFmtId="0" fontId="73" fillId="0" borderId="0" xfId="42" applyNumberFormat="1" applyFont="1"/>
    <xf numFmtId="0" fontId="79" fillId="45" borderId="0" xfId="42" applyFont="1" applyFill="1" applyBorder="1" applyAlignment="1">
      <alignment horizontal="center" vertical="center" wrapText="1"/>
    </xf>
    <xf numFmtId="0" fontId="79" fillId="45" borderId="0" xfId="42" applyFont="1" applyFill="1" applyBorder="1" applyAlignment="1">
      <alignment vertical="top" wrapText="1"/>
    </xf>
    <xf numFmtId="1" fontId="79" fillId="45" borderId="0" xfId="42" applyNumberFormat="1" applyFont="1" applyFill="1" applyBorder="1" applyAlignment="1">
      <alignment horizontal="center" vertical="center" wrapText="1"/>
    </xf>
    <xf numFmtId="0" fontId="103" fillId="0" borderId="16" xfId="42" applyNumberFormat="1" applyFont="1" applyBorder="1" applyAlignment="1">
      <alignment horizontal="center" vertical="center"/>
    </xf>
    <xf numFmtId="0" fontId="83" fillId="45" borderId="0" xfId="42" applyFont="1" applyFill="1"/>
    <xf numFmtId="0" fontId="83" fillId="45" borderId="16" xfId="42" applyFont="1" applyFill="1" applyBorder="1" applyAlignment="1">
      <alignment horizontal="center" vertical="center" wrapText="1"/>
    </xf>
    <xf numFmtId="0" fontId="89" fillId="0" borderId="0" xfId="49" applyFont="1" applyAlignment="1"/>
    <xf numFmtId="0" fontId="77" fillId="0" borderId="0" xfId="49" applyFont="1" applyAlignment="1"/>
    <xf numFmtId="0" fontId="74" fillId="33" borderId="18" xfId="53" applyFont="1" applyFill="1" applyBorder="1" applyAlignment="1">
      <alignment vertical="center" wrapText="1"/>
    </xf>
    <xf numFmtId="0" fontId="76" fillId="33" borderId="13" xfId="0" applyFont="1" applyFill="1" applyBorder="1" applyAlignment="1">
      <alignment vertical="center" wrapText="1"/>
    </xf>
    <xf numFmtId="2" fontId="80" fillId="45" borderId="0" xfId="42" applyNumberFormat="1" applyFont="1" applyFill="1" applyAlignment="1">
      <alignment horizontal="left" vertical="center"/>
    </xf>
    <xf numFmtId="0" fontId="77" fillId="0" borderId="0" xfId="44" applyProtection="1">
      <protection hidden="1"/>
    </xf>
    <xf numFmtId="0" fontId="105" fillId="0" borderId="0" xfId="44" applyFont="1" applyProtection="1">
      <protection hidden="1"/>
    </xf>
    <xf numFmtId="0" fontId="77" fillId="0" borderId="0" xfId="44" applyAlignment="1" applyProtection="1">
      <alignment horizontal="center"/>
      <protection hidden="1"/>
    </xf>
    <xf numFmtId="0" fontId="105" fillId="0" borderId="16" xfId="44" applyFont="1" applyBorder="1" applyAlignment="1" applyProtection="1">
      <alignment horizontal="center"/>
      <protection hidden="1"/>
    </xf>
    <xf numFmtId="0" fontId="108" fillId="0" borderId="16" xfId="44" applyFont="1" applyBorder="1" applyProtection="1">
      <protection hidden="1"/>
    </xf>
    <xf numFmtId="3" fontId="105" fillId="0" borderId="16" xfId="44" applyNumberFormat="1" applyFont="1" applyBorder="1" applyProtection="1">
      <protection hidden="1"/>
    </xf>
    <xf numFmtId="0" fontId="105" fillId="0" borderId="16" xfId="44" applyFont="1" applyBorder="1" applyAlignment="1" applyProtection="1">
      <alignment horizontal="left" indent="1"/>
      <protection hidden="1"/>
    </xf>
    <xf numFmtId="170" fontId="105" fillId="0" borderId="16" xfId="46" applyNumberFormat="1" applyFont="1" applyFill="1" applyBorder="1" applyProtection="1">
      <protection hidden="1"/>
    </xf>
    <xf numFmtId="49" fontId="105" fillId="0" borderId="16" xfId="44" applyNumberFormat="1" applyFont="1" applyBorder="1" applyAlignment="1" applyProtection="1">
      <alignment horizontal="center"/>
      <protection hidden="1"/>
    </xf>
    <xf numFmtId="2" fontId="105" fillId="0" borderId="16" xfId="47" applyNumberFormat="1" applyFont="1" applyBorder="1" applyAlignment="1" applyProtection="1">
      <alignment horizontal="right" vertical="center"/>
      <protection hidden="1"/>
    </xf>
    <xf numFmtId="0" fontId="77" fillId="0" borderId="0" xfId="44" applyAlignment="1" applyProtection="1">
      <alignment vertical="top" wrapText="1"/>
      <protection hidden="1"/>
    </xf>
    <xf numFmtId="49" fontId="105" fillId="0" borderId="16" xfId="44" applyNumberFormat="1" applyFont="1" applyBorder="1" applyAlignment="1" applyProtection="1">
      <alignment horizontal="center" vertical="top" wrapText="1"/>
      <protection hidden="1"/>
    </xf>
    <xf numFmtId="0" fontId="108" fillId="0" borderId="16" xfId="44" applyFont="1" applyBorder="1" applyAlignment="1" applyProtection="1">
      <alignment vertical="top" wrapText="1"/>
      <protection hidden="1"/>
    </xf>
    <xf numFmtId="164" fontId="105" fillId="0" borderId="16" xfId="46" applyNumberFormat="1" applyFont="1" applyFill="1" applyBorder="1" applyAlignment="1" applyProtection="1">
      <alignment vertical="top" wrapText="1"/>
      <protection hidden="1"/>
    </xf>
    <xf numFmtId="0" fontId="105" fillId="0" borderId="16" xfId="44" applyFont="1" applyBorder="1" applyAlignment="1" applyProtection="1">
      <alignment horizontal="left" vertical="top" wrapText="1" indent="1"/>
      <protection hidden="1"/>
    </xf>
    <xf numFmtId="4" fontId="105" fillId="0" borderId="16" xfId="44" applyNumberFormat="1" applyFont="1" applyBorder="1" applyAlignment="1" applyProtection="1">
      <alignment vertical="top"/>
      <protection hidden="1"/>
    </xf>
    <xf numFmtId="0" fontId="105" fillId="0" borderId="16" xfId="44" applyFont="1" applyBorder="1" applyProtection="1">
      <protection hidden="1"/>
    </xf>
    <xf numFmtId="0" fontId="108" fillId="0" borderId="16" xfId="44" applyFont="1" applyBorder="1" applyAlignment="1" applyProtection="1">
      <alignment horizontal="left" indent="2"/>
      <protection hidden="1"/>
    </xf>
    <xf numFmtId="10" fontId="104" fillId="0" borderId="16" xfId="44" applyNumberFormat="1" applyFont="1" applyBorder="1" applyProtection="1">
      <protection hidden="1"/>
    </xf>
    <xf numFmtId="0" fontId="105" fillId="0" borderId="16" xfId="44" quotePrefix="1" applyFont="1" applyBorder="1" applyAlignment="1" applyProtection="1">
      <alignment horizontal="left" indent="1"/>
      <protection hidden="1"/>
    </xf>
    <xf numFmtId="9" fontId="105" fillId="0" borderId="16" xfId="44" applyNumberFormat="1" applyFont="1" applyBorder="1" applyProtection="1">
      <protection hidden="1"/>
    </xf>
    <xf numFmtId="10" fontId="105" fillId="0" borderId="16" xfId="44" applyNumberFormat="1" applyFont="1" applyBorder="1" applyProtection="1">
      <protection hidden="1"/>
    </xf>
    <xf numFmtId="4" fontId="105" fillId="0" borderId="16" xfId="44" applyNumberFormat="1" applyFont="1" applyBorder="1" applyProtection="1">
      <protection hidden="1"/>
    </xf>
    <xf numFmtId="2" fontId="105" fillId="0" borderId="16" xfId="44" applyNumberFormat="1" applyFont="1" applyBorder="1" applyProtection="1">
      <protection hidden="1"/>
    </xf>
    <xf numFmtId="168" fontId="105" fillId="0" borderId="16" xfId="44" applyNumberFormat="1" applyFont="1" applyBorder="1" applyProtection="1">
      <protection hidden="1"/>
    </xf>
    <xf numFmtId="0" fontId="105" fillId="0" borderId="16" xfId="44" applyFont="1" applyBorder="1" applyAlignment="1" applyProtection="1">
      <alignment horizontal="left"/>
      <protection hidden="1"/>
    </xf>
    <xf numFmtId="167" fontId="105" fillId="0" borderId="16" xfId="44" applyNumberFormat="1" applyFont="1" applyBorder="1" applyProtection="1">
      <protection hidden="1"/>
    </xf>
    <xf numFmtId="0" fontId="77" fillId="0" borderId="0" xfId="44" applyAlignment="1" applyProtection="1">
      <alignment horizontal="left"/>
      <protection hidden="1"/>
    </xf>
    <xf numFmtId="2" fontId="77" fillId="0" borderId="0" xfId="44" applyNumberFormat="1" applyProtection="1">
      <protection hidden="1"/>
    </xf>
    <xf numFmtId="0" fontId="77" fillId="0" borderId="0" xfId="44" applyAlignment="1" applyProtection="1">
      <alignment horizontal="left" indent="1"/>
      <protection hidden="1"/>
    </xf>
    <xf numFmtId="0" fontId="83" fillId="45" borderId="16" xfId="42" applyFont="1" applyFill="1" applyBorder="1" applyAlignment="1">
      <alignment horizontal="center" vertical="center" wrapText="1"/>
    </xf>
    <xf numFmtId="2" fontId="109" fillId="45" borderId="0" xfId="42" applyNumberFormat="1" applyFont="1" applyFill="1"/>
    <xf numFmtId="0" fontId="79" fillId="45" borderId="16" xfId="42" applyFont="1" applyFill="1" applyBorder="1" applyAlignment="1">
      <alignment horizontal="center" vertical="center" wrapText="1"/>
    </xf>
    <xf numFmtId="0" fontId="76" fillId="33" borderId="15" xfId="0" applyFont="1" applyFill="1" applyBorder="1" applyAlignment="1">
      <alignment horizontal="center" vertical="center" wrapText="1"/>
    </xf>
    <xf numFmtId="0" fontId="76" fillId="33" borderId="19" xfId="0" applyFont="1" applyFill="1" applyBorder="1" applyAlignment="1">
      <alignment horizontal="center" vertical="center" wrapText="1"/>
    </xf>
    <xf numFmtId="0" fontId="76" fillId="33" borderId="10" xfId="0" applyFont="1" applyFill="1" applyBorder="1" applyAlignment="1">
      <alignment vertical="center" wrapText="1"/>
    </xf>
    <xf numFmtId="0" fontId="76" fillId="33" borderId="10" xfId="0" applyFont="1" applyFill="1" applyBorder="1" applyAlignment="1">
      <alignment horizontal="center" vertical="center" wrapText="1"/>
    </xf>
    <xf numFmtId="3" fontId="76" fillId="33" borderId="10" xfId="0" applyNumberFormat="1" applyFont="1" applyFill="1" applyBorder="1" applyAlignment="1">
      <alignment horizontal="center" vertical="center" wrapText="1"/>
    </xf>
    <xf numFmtId="0" fontId="76" fillId="33" borderId="16" xfId="7086" applyFont="1" applyFill="1" applyBorder="1" applyAlignment="1">
      <alignment horizontal="center" vertical="center" wrapText="1"/>
    </xf>
    <xf numFmtId="3" fontId="76" fillId="33" borderId="16" xfId="7086" applyNumberFormat="1" applyFont="1" applyFill="1" applyBorder="1" applyAlignment="1">
      <alignment horizontal="center" vertical="center"/>
    </xf>
    <xf numFmtId="0" fontId="77" fillId="0" borderId="0" xfId="7086" applyFont="1"/>
    <xf numFmtId="167" fontId="83" fillId="45" borderId="0" xfId="42" applyNumberFormat="1" applyFont="1" applyFill="1"/>
    <xf numFmtId="0" fontId="83" fillId="45" borderId="0" xfId="42" applyFont="1" applyFill="1" applyAlignment="1">
      <alignment horizontal="right"/>
    </xf>
    <xf numFmtId="3" fontId="80" fillId="0" borderId="16" xfId="42" applyNumberFormat="1" applyFont="1" applyBorder="1" applyAlignment="1">
      <alignment horizontal="center" vertical="center" wrapText="1"/>
    </xf>
    <xf numFmtId="3" fontId="81" fillId="0" borderId="16" xfId="42" applyNumberFormat="1" applyFont="1" applyBorder="1" applyAlignment="1">
      <alignment horizontal="center"/>
    </xf>
    <xf numFmtId="165" fontId="77" fillId="0" borderId="0" xfId="0" applyNumberFormat="1" applyFont="1"/>
    <xf numFmtId="0" fontId="80" fillId="45" borderId="16" xfId="42" applyNumberFormat="1" applyFont="1" applyFill="1" applyBorder="1" applyAlignment="1">
      <alignment horizontal="center" vertical="center" wrapText="1"/>
    </xf>
    <xf numFmtId="0" fontId="81" fillId="45" borderId="16" xfId="42" applyNumberFormat="1" applyFont="1" applyFill="1" applyBorder="1" applyAlignment="1">
      <alignment horizontal="center" vertical="center" wrapText="1"/>
    </xf>
    <xf numFmtId="49" fontId="83" fillId="45" borderId="16" xfId="42" applyNumberFormat="1" applyFont="1" applyFill="1" applyBorder="1" applyAlignment="1">
      <alignment horizontal="center" vertical="center" wrapText="1"/>
    </xf>
    <xf numFmtId="0" fontId="80" fillId="45" borderId="16" xfId="42" applyFont="1" applyFill="1" applyBorder="1" applyAlignment="1">
      <alignment horizontal="center" vertical="center" wrapText="1"/>
    </xf>
    <xf numFmtId="0" fontId="80" fillId="0" borderId="16" xfId="0" applyFont="1" applyBorder="1" applyAlignment="1">
      <alignment horizontal="center" vertical="center" wrapText="1"/>
    </xf>
    <xf numFmtId="0" fontId="96" fillId="45" borderId="16" xfId="42" applyFont="1" applyFill="1" applyBorder="1" applyAlignment="1">
      <alignment horizontal="center" vertical="center" wrapText="1"/>
    </xf>
    <xf numFmtId="1" fontId="79" fillId="45" borderId="16" xfId="42" applyNumberFormat="1" applyFont="1" applyFill="1" applyBorder="1" applyAlignment="1">
      <alignment horizontal="center" vertical="center" wrapText="1"/>
    </xf>
    <xf numFmtId="165" fontId="83" fillId="45" borderId="0" xfId="42" applyNumberFormat="1" applyFont="1" applyFill="1"/>
    <xf numFmtId="0" fontId="109" fillId="45" borderId="16" xfId="0" applyFont="1" applyFill="1" applyBorder="1" applyAlignment="1">
      <alignment horizontal="center" vertical="center" wrapText="1"/>
    </xf>
    <xf numFmtId="166" fontId="109" fillId="45" borderId="16" xfId="42" applyNumberFormat="1" applyFont="1" applyFill="1" applyBorder="1" applyAlignment="1">
      <alignment horizontal="center" vertical="center" wrapText="1"/>
    </xf>
    <xf numFmtId="0" fontId="109" fillId="45" borderId="16" xfId="42" applyFont="1" applyFill="1" applyBorder="1" applyAlignment="1">
      <alignment horizontal="center" vertical="center" wrapText="1"/>
    </xf>
    <xf numFmtId="17" fontId="109" fillId="45" borderId="16" xfId="0" applyNumberFormat="1" applyFont="1" applyFill="1" applyBorder="1" applyAlignment="1">
      <alignment horizontal="center" vertical="center" wrapText="1"/>
    </xf>
    <xf numFmtId="2" fontId="83" fillId="45" borderId="16" xfId="42" applyNumberFormat="1" applyFont="1" applyFill="1" applyBorder="1" applyAlignment="1">
      <alignment horizontal="center" vertical="center" wrapText="1"/>
    </xf>
    <xf numFmtId="0" fontId="110" fillId="45" borderId="16" xfId="0" applyFont="1" applyFill="1" applyBorder="1" applyAlignment="1">
      <alignment horizontal="center" vertical="center" wrapText="1"/>
    </xf>
    <xf numFmtId="0" fontId="73" fillId="0" borderId="14" xfId="123" applyFont="1" applyBorder="1" applyAlignment="1">
      <alignment horizontal="center" vertical="center" wrapText="1"/>
    </xf>
    <xf numFmtId="0" fontId="73" fillId="0" borderId="13" xfId="123" applyFont="1" applyBorder="1" applyAlignment="1">
      <alignment horizontal="center" vertical="center" wrapText="1"/>
    </xf>
    <xf numFmtId="0" fontId="73" fillId="0" borderId="13" xfId="123" applyFont="1" applyBorder="1" applyAlignment="1">
      <alignment horizontal="left" vertical="top" wrapText="1"/>
    </xf>
    <xf numFmtId="0" fontId="73" fillId="0" borderId="13" xfId="123" applyFont="1" applyBorder="1" applyAlignment="1">
      <alignment horizontal="center" vertical="center"/>
    </xf>
    <xf numFmtId="0" fontId="83" fillId="45" borderId="14" xfId="42" applyFont="1" applyFill="1" applyBorder="1" applyAlignment="1">
      <alignment horizontal="center" vertical="center" wrapText="1"/>
    </xf>
    <xf numFmtId="0" fontId="110" fillId="45" borderId="16" xfId="42" applyFont="1" applyFill="1" applyBorder="1" applyAlignment="1">
      <alignment horizontal="center" vertical="center" wrapText="1"/>
    </xf>
    <xf numFmtId="0" fontId="110" fillId="45" borderId="16" xfId="123" applyFont="1" applyFill="1" applyBorder="1" applyAlignment="1">
      <alignment horizontal="left" vertical="center" wrapText="1"/>
    </xf>
    <xf numFmtId="17" fontId="110" fillId="45" borderId="16" xfId="0" applyNumberFormat="1" applyFont="1" applyFill="1" applyBorder="1" applyAlignment="1">
      <alignment horizontal="left" vertical="center" wrapText="1"/>
    </xf>
    <xf numFmtId="0" fontId="73" fillId="0" borderId="14" xfId="123" applyFont="1" applyBorder="1" applyAlignment="1">
      <alignment horizontal="center" vertical="center" wrapText="1"/>
    </xf>
    <xf numFmtId="0" fontId="73" fillId="0" borderId="13" xfId="123" applyFont="1" applyBorder="1" applyAlignment="1">
      <alignment horizontal="center" vertical="center" wrapText="1"/>
    </xf>
    <xf numFmtId="0" fontId="73" fillId="0" borderId="13" xfId="123" applyFont="1" applyBorder="1" applyAlignment="1">
      <alignment horizontal="left" vertical="top" wrapText="1"/>
    </xf>
    <xf numFmtId="0" fontId="73" fillId="0" borderId="13" xfId="123" applyFont="1" applyBorder="1" applyAlignment="1">
      <alignment horizontal="center" vertical="center"/>
    </xf>
    <xf numFmtId="0" fontId="73" fillId="0" borderId="14" xfId="123" applyFont="1" applyBorder="1" applyAlignment="1">
      <alignment horizontal="center" vertical="center" wrapText="1"/>
    </xf>
    <xf numFmtId="0" fontId="73" fillId="0" borderId="13" xfId="123" applyFont="1" applyBorder="1" applyAlignment="1">
      <alignment horizontal="center" vertical="center" wrapText="1"/>
    </xf>
    <xf numFmtId="0" fontId="73" fillId="0" borderId="13" xfId="123" applyFont="1" applyBorder="1" applyAlignment="1">
      <alignment horizontal="left" vertical="top" wrapText="1"/>
    </xf>
    <xf numFmtId="0" fontId="73" fillId="0" borderId="13" xfId="123" applyFont="1" applyBorder="1" applyAlignment="1">
      <alignment horizontal="center" vertical="center"/>
    </xf>
    <xf numFmtId="0" fontId="73" fillId="0" borderId="14" xfId="123" applyFont="1" applyBorder="1" applyAlignment="1">
      <alignment horizontal="center" vertical="center" wrapText="1"/>
    </xf>
    <xf numFmtId="0" fontId="73" fillId="0" borderId="13" xfId="123" applyFont="1" applyBorder="1" applyAlignment="1">
      <alignment horizontal="center" vertical="center" wrapText="1"/>
    </xf>
    <xf numFmtId="0" fontId="73" fillId="0" borderId="13" xfId="123" applyFont="1" applyBorder="1" applyAlignment="1">
      <alignment horizontal="left" vertical="top" wrapText="1"/>
    </xf>
    <xf numFmtId="0" fontId="73" fillId="0" borderId="13" xfId="123" applyFont="1" applyBorder="1" applyAlignment="1">
      <alignment horizontal="center" vertical="center"/>
    </xf>
    <xf numFmtId="0" fontId="73" fillId="0" borderId="13" xfId="123" applyFont="1" applyBorder="1" applyAlignment="1">
      <alignment horizontal="center" vertical="center"/>
    </xf>
    <xf numFmtId="0" fontId="73" fillId="0" borderId="13" xfId="123" applyFont="1" applyBorder="1" applyAlignment="1">
      <alignment horizontal="center" vertical="center"/>
    </xf>
    <xf numFmtId="0" fontId="73" fillId="0" borderId="13" xfId="123" applyFont="1" applyBorder="1" applyAlignment="1">
      <alignment horizontal="center" vertical="center"/>
    </xf>
    <xf numFmtId="0" fontId="73" fillId="0" borderId="13" xfId="123" applyFont="1" applyBorder="1" applyAlignment="1">
      <alignment horizontal="center" vertical="center"/>
    </xf>
    <xf numFmtId="0" fontId="0" fillId="0" borderId="0" xfId="0" applyFont="1" applyAlignment="1">
      <alignment vertical="top"/>
    </xf>
    <xf numFmtId="0" fontId="0" fillId="0" borderId="0" xfId="0" applyFont="1" applyAlignment="1">
      <alignment horizontal="right" vertical="top"/>
    </xf>
    <xf numFmtId="0" fontId="73" fillId="0" borderId="0" xfId="0" applyFont="1" applyAlignment="1">
      <alignment vertical="top"/>
    </xf>
    <xf numFmtId="0" fontId="74"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99" fillId="0" borderId="0" xfId="0" applyFont="1" applyAlignment="1">
      <alignment horizontal="right" vertical="top"/>
    </xf>
    <xf numFmtId="0" fontId="74" fillId="0" borderId="0" xfId="0" applyFont="1" applyAlignment="1">
      <alignment horizontal="right" vertical="top"/>
    </xf>
    <xf numFmtId="0" fontId="74" fillId="0" borderId="0" xfId="0" applyFont="1" applyAlignment="1">
      <alignment vertical="top"/>
    </xf>
    <xf numFmtId="0" fontId="73" fillId="0" borderId="0" xfId="0" applyFont="1" applyAlignment="1">
      <alignment horizontal="center" vertical="center"/>
    </xf>
    <xf numFmtId="0" fontId="74" fillId="47" borderId="13" xfId="0" applyFont="1" applyFill="1" applyBorder="1" applyAlignment="1">
      <alignment horizontal="center" vertical="center" wrapText="1"/>
    </xf>
    <xf numFmtId="0" fontId="112" fillId="47" borderId="14" xfId="0" applyFont="1" applyFill="1" applyBorder="1" applyAlignment="1">
      <alignment horizontal="center" vertical="center" wrapText="1"/>
    </xf>
    <xf numFmtId="0" fontId="112" fillId="47" borderId="13" xfId="0" applyFont="1" applyFill="1" applyBorder="1" applyAlignment="1">
      <alignment horizontal="center" vertical="center" wrapText="1"/>
    </xf>
    <xf numFmtId="0" fontId="73" fillId="0" borderId="0" xfId="0" applyFont="1" applyAlignment="1">
      <alignment horizontal="center"/>
    </xf>
    <xf numFmtId="0" fontId="0" fillId="0" borderId="0" xfId="0" applyFont="1"/>
    <xf numFmtId="0" fontId="76" fillId="0" borderId="31" xfId="0" applyFont="1" applyBorder="1" applyAlignment="1">
      <alignment horizontal="center" vertical="top" wrapText="1"/>
    </xf>
    <xf numFmtId="0" fontId="76" fillId="0" borderId="32" xfId="0" applyFont="1" applyBorder="1" applyAlignment="1">
      <alignment horizontal="left" vertical="top" wrapText="1"/>
    </xf>
    <xf numFmtId="0" fontId="76" fillId="0" borderId="32" xfId="0" applyFont="1" applyBorder="1" applyAlignment="1">
      <alignment horizontal="center" vertical="top" wrapText="1"/>
    </xf>
    <xf numFmtId="49" fontId="113" fillId="0" borderId="35" xfId="0" applyNumberFormat="1" applyFont="1" applyBorder="1" applyAlignment="1">
      <alignment horizontal="center" vertical="top" wrapText="1"/>
    </xf>
    <xf numFmtId="0" fontId="113" fillId="0" borderId="36" xfId="0" applyFont="1" applyBorder="1" applyAlignment="1">
      <alignment horizontal="center" vertical="top" wrapText="1"/>
    </xf>
    <xf numFmtId="0" fontId="113" fillId="0" borderId="36" xfId="0" applyFont="1" applyBorder="1" applyAlignment="1">
      <alignment horizontal="left" vertical="top" wrapText="1" indent="2"/>
    </xf>
    <xf numFmtId="0" fontId="113" fillId="0" borderId="36" xfId="0" applyFont="1" applyBorder="1" applyAlignment="1">
      <alignment horizontal="right" vertical="top"/>
    </xf>
    <xf numFmtId="0" fontId="77" fillId="0" borderId="0" xfId="0" applyFont="1" applyAlignment="1">
      <alignment vertical="top"/>
    </xf>
    <xf numFmtId="49" fontId="113" fillId="0" borderId="37" xfId="0" applyNumberFormat="1" applyFont="1" applyBorder="1" applyAlignment="1">
      <alignment horizontal="center" vertical="top" wrapText="1"/>
    </xf>
    <xf numFmtId="0" fontId="113" fillId="0" borderId="30" xfId="0" applyFont="1" applyBorder="1" applyAlignment="1">
      <alignment horizontal="center" vertical="top" wrapText="1"/>
    </xf>
    <xf numFmtId="0" fontId="113" fillId="0" borderId="30" xfId="0" applyFont="1" applyBorder="1" applyAlignment="1">
      <alignment horizontal="left" vertical="top" wrapText="1" indent="2"/>
    </xf>
    <xf numFmtId="0" fontId="113" fillId="0" borderId="30" xfId="0" applyFont="1" applyBorder="1" applyAlignment="1">
      <alignment horizontal="right" vertical="top"/>
    </xf>
    <xf numFmtId="0" fontId="114" fillId="0" borderId="0" xfId="0" applyFont="1" applyAlignment="1">
      <alignment vertical="top"/>
    </xf>
    <xf numFmtId="49" fontId="115" fillId="0" borderId="35" xfId="0" applyNumberFormat="1" applyFont="1" applyBorder="1" applyAlignment="1">
      <alignment horizontal="center" vertical="top" wrapText="1"/>
    </xf>
    <xf numFmtId="0" fontId="115" fillId="0" borderId="36" xfId="0" applyFont="1" applyBorder="1" applyAlignment="1">
      <alignment horizontal="center" vertical="top" wrapText="1"/>
    </xf>
    <xf numFmtId="0" fontId="115" fillId="0" borderId="36" xfId="0" applyFont="1" applyBorder="1" applyAlignment="1">
      <alignment horizontal="left" vertical="top" wrapText="1" indent="2"/>
    </xf>
    <xf numFmtId="0" fontId="115" fillId="0" borderId="36" xfId="0" applyFont="1" applyBorder="1" applyAlignment="1">
      <alignment horizontal="right" vertical="top"/>
    </xf>
    <xf numFmtId="0" fontId="116" fillId="0" borderId="0" xfId="0" applyFont="1" applyAlignment="1">
      <alignment vertical="top"/>
    </xf>
    <xf numFmtId="49" fontId="115" fillId="0" borderId="37" xfId="0" applyNumberFormat="1" applyFont="1" applyBorder="1" applyAlignment="1">
      <alignment horizontal="center" vertical="top" wrapText="1"/>
    </xf>
    <xf numFmtId="0" fontId="115" fillId="0" borderId="30" xfId="0" applyFont="1" applyBorder="1" applyAlignment="1">
      <alignment horizontal="center" vertical="top" wrapText="1"/>
    </xf>
    <xf numFmtId="0" fontId="115" fillId="0" borderId="30" xfId="0" applyFont="1" applyBorder="1" applyAlignment="1">
      <alignment horizontal="left" vertical="top" wrapText="1" indent="2"/>
    </xf>
    <xf numFmtId="0" fontId="115" fillId="0" borderId="30" xfId="0" applyFont="1" applyBorder="1" applyAlignment="1">
      <alignment horizontal="right" vertical="top"/>
    </xf>
    <xf numFmtId="49" fontId="117" fillId="0" borderId="35" xfId="0" applyNumberFormat="1" applyFont="1" applyBorder="1" applyAlignment="1">
      <alignment horizontal="center" vertical="top" wrapText="1"/>
    </xf>
    <xf numFmtId="0" fontId="117" fillId="0" borderId="36" xfId="0" applyFont="1" applyBorder="1" applyAlignment="1">
      <alignment horizontal="center" vertical="top" wrapText="1"/>
    </xf>
    <xf numFmtId="0" fontId="117" fillId="0" borderId="36" xfId="0" applyFont="1" applyBorder="1" applyAlignment="1">
      <alignment horizontal="left" vertical="top" wrapText="1" indent="2"/>
    </xf>
    <xf numFmtId="0" fontId="117" fillId="0" borderId="36" xfId="0" applyFont="1" applyBorder="1" applyAlignment="1">
      <alignment horizontal="right" vertical="top"/>
    </xf>
    <xf numFmtId="49" fontId="117" fillId="0" borderId="37" xfId="0" applyNumberFormat="1" applyFont="1" applyBorder="1" applyAlignment="1">
      <alignment horizontal="center" vertical="top" wrapText="1"/>
    </xf>
    <xf numFmtId="0" fontId="117" fillId="0" borderId="30" xfId="0" applyFont="1" applyBorder="1" applyAlignment="1">
      <alignment horizontal="center" vertical="top" wrapText="1"/>
    </xf>
    <xf numFmtId="0" fontId="117" fillId="0" borderId="30" xfId="0" applyFont="1" applyBorder="1" applyAlignment="1">
      <alignment horizontal="left" vertical="top" wrapText="1" indent="2"/>
    </xf>
    <xf numFmtId="0" fontId="117" fillId="0" borderId="30" xfId="0" applyFont="1" applyBorder="1" applyAlignment="1">
      <alignment horizontal="right" vertical="top"/>
    </xf>
    <xf numFmtId="0" fontId="107" fillId="0" borderId="0" xfId="44" applyFont="1" applyAlignment="1" applyProtection="1">
      <alignment horizontal="center"/>
      <protection hidden="1"/>
    </xf>
    <xf numFmtId="0" fontId="75" fillId="0" borderId="0" xfId="49" applyFont="1" applyAlignment="1">
      <alignment horizontal="center" wrapText="1"/>
    </xf>
    <xf numFmtId="0" fontId="75" fillId="0" borderId="0" xfId="49" applyFont="1" applyAlignment="1">
      <alignment horizontal="center"/>
    </xf>
    <xf numFmtId="0" fontId="77" fillId="0" borderId="0" xfId="49" applyFont="1" applyAlignment="1">
      <alignment horizontal="left"/>
    </xf>
    <xf numFmtId="0" fontId="85" fillId="33" borderId="15" xfId="67" applyFont="1" applyFill="1" applyBorder="1" applyAlignment="1">
      <alignment horizontal="center"/>
    </xf>
    <xf numFmtId="0" fontId="85" fillId="33" borderId="19" xfId="67" applyFont="1" applyFill="1" applyBorder="1" applyAlignment="1">
      <alignment horizontal="center"/>
    </xf>
    <xf numFmtId="0" fontId="84" fillId="33" borderId="15" xfId="53" applyFont="1" applyFill="1" applyBorder="1" applyAlignment="1">
      <alignment horizontal="center"/>
    </xf>
    <xf numFmtId="0" fontId="84" fillId="33" borderId="19" xfId="53" applyFont="1" applyFill="1" applyBorder="1" applyAlignment="1">
      <alignment horizontal="center"/>
    </xf>
    <xf numFmtId="0" fontId="74" fillId="33" borderId="11" xfId="53" applyFont="1" applyFill="1" applyBorder="1" applyAlignment="1">
      <alignment horizontal="center" vertical="center" wrapText="1"/>
    </xf>
    <xf numFmtId="0" fontId="74" fillId="33" borderId="17" xfId="53" applyFont="1" applyFill="1" applyBorder="1" applyAlignment="1">
      <alignment horizontal="center" vertical="center" wrapText="1"/>
    </xf>
    <xf numFmtId="0" fontId="74" fillId="33" borderId="14" xfId="53" applyFont="1" applyFill="1" applyBorder="1" applyAlignment="1">
      <alignment horizontal="center" vertical="center" wrapText="1"/>
    </xf>
    <xf numFmtId="0" fontId="74" fillId="33" borderId="11" xfId="53" applyFont="1" applyFill="1" applyBorder="1" applyAlignment="1">
      <alignment vertical="center" wrapText="1"/>
    </xf>
    <xf numFmtId="0" fontId="74" fillId="33" borderId="17" xfId="53" applyFont="1" applyFill="1" applyBorder="1" applyAlignment="1">
      <alignment vertical="center" wrapText="1"/>
    </xf>
    <xf numFmtId="0" fontId="74" fillId="33" borderId="14" xfId="53" applyFont="1" applyFill="1" applyBorder="1" applyAlignment="1">
      <alignment vertical="center" wrapText="1"/>
    </xf>
    <xf numFmtId="3" fontId="74" fillId="33" borderId="15" xfId="53" applyNumberFormat="1" applyFont="1" applyFill="1" applyBorder="1" applyAlignment="1">
      <alignment horizontal="center"/>
    </xf>
    <xf numFmtId="3" fontId="74" fillId="33" borderId="19" xfId="53" applyNumberFormat="1" applyFont="1" applyFill="1" applyBorder="1" applyAlignment="1">
      <alignment horizontal="center"/>
    </xf>
    <xf numFmtId="0" fontId="0" fillId="0" borderId="15" xfId="0" applyFont="1" applyBorder="1" applyAlignment="1">
      <alignment horizontal="center"/>
    </xf>
    <xf numFmtId="0" fontId="0" fillId="0" borderId="19" xfId="0" applyFont="1" applyBorder="1" applyAlignment="1">
      <alignment horizontal="center"/>
    </xf>
    <xf numFmtId="0" fontId="85" fillId="33" borderId="15" xfId="0" applyFont="1" applyFill="1" applyBorder="1" applyAlignment="1">
      <alignment horizontal="center"/>
    </xf>
    <xf numFmtId="0" fontId="85" fillId="33" borderId="19" xfId="0" applyFont="1" applyFill="1" applyBorder="1" applyAlignment="1">
      <alignment horizontal="center"/>
    </xf>
    <xf numFmtId="3" fontId="74" fillId="33" borderId="15" xfId="53" applyNumberFormat="1" applyFont="1" applyFill="1" applyBorder="1" applyAlignment="1">
      <alignment horizontal="center" vertical="center" wrapText="1"/>
    </xf>
    <xf numFmtId="3" fontId="74" fillId="33" borderId="12" xfId="53" applyNumberFormat="1" applyFont="1" applyFill="1" applyBorder="1" applyAlignment="1">
      <alignment horizontal="center" vertical="center" wrapText="1"/>
    </xf>
    <xf numFmtId="0" fontId="77" fillId="0" borderId="15" xfId="53" applyFont="1" applyBorder="1" applyAlignment="1">
      <alignment horizontal="center"/>
    </xf>
    <xf numFmtId="0" fontId="77" fillId="0" borderId="19" xfId="53" applyFont="1" applyBorder="1" applyAlignment="1">
      <alignment horizontal="center"/>
    </xf>
    <xf numFmtId="0" fontId="76" fillId="33" borderId="15" xfId="0" applyFont="1" applyFill="1" applyBorder="1" applyAlignment="1">
      <alignment horizontal="center" vertical="center" wrapText="1"/>
    </xf>
    <xf numFmtId="0" fontId="76" fillId="33" borderId="19" xfId="0" applyFont="1" applyFill="1" applyBorder="1" applyAlignment="1">
      <alignment horizontal="center" vertical="center" wrapText="1"/>
    </xf>
    <xf numFmtId="0" fontId="76" fillId="33" borderId="12" xfId="0" applyFont="1" applyFill="1" applyBorder="1" applyAlignment="1">
      <alignment horizontal="center" vertical="center" wrapText="1"/>
    </xf>
    <xf numFmtId="0" fontId="76" fillId="33" borderId="16" xfId="7086" applyFont="1" applyFill="1" applyBorder="1" applyAlignment="1">
      <alignment horizontal="center" vertical="center" wrapText="1"/>
    </xf>
    <xf numFmtId="0" fontId="111" fillId="0" borderId="23" xfId="0" applyFont="1" applyBorder="1" applyAlignment="1">
      <alignment horizontal="center" vertical="top" wrapText="1"/>
    </xf>
    <xf numFmtId="0" fontId="0" fillId="0" borderId="22" xfId="0" applyBorder="1" applyAlignment="1">
      <alignment horizontal="center" vertical="top" wrapText="1"/>
    </xf>
    <xf numFmtId="0" fontId="0" fillId="0" borderId="22" xfId="0" applyFont="1" applyBorder="1" applyAlignment="1">
      <alignment horizontal="center" vertical="top" wrapText="1"/>
    </xf>
    <xf numFmtId="0" fontId="75" fillId="0" borderId="0" xfId="0" applyFont="1" applyAlignment="1">
      <alignment horizontal="left" vertical="top" wrapText="1"/>
    </xf>
    <xf numFmtId="0" fontId="111" fillId="0" borderId="0" xfId="0" applyFont="1" applyAlignment="1">
      <alignment horizontal="center" vertical="top" wrapText="1"/>
    </xf>
    <xf numFmtId="165" fontId="76" fillId="0" borderId="28" xfId="0" applyNumberFormat="1" applyFont="1" applyBorder="1" applyAlignment="1">
      <alignment horizontal="center" vertical="top"/>
    </xf>
    <xf numFmtId="165" fontId="76" fillId="0" borderId="30" xfId="0" applyNumberFormat="1" applyFont="1" applyBorder="1" applyAlignment="1">
      <alignment horizontal="center" vertical="top"/>
    </xf>
    <xf numFmtId="165" fontId="76" fillId="0" borderId="33" xfId="0" applyNumberFormat="1" applyFont="1" applyBorder="1" applyAlignment="1">
      <alignment horizontal="center" vertical="top"/>
    </xf>
    <xf numFmtId="165" fontId="76" fillId="0" borderId="34" xfId="0" applyNumberFormat="1" applyFont="1" applyBorder="1" applyAlignment="1">
      <alignment horizontal="center" vertical="top"/>
    </xf>
    <xf numFmtId="0" fontId="0" fillId="0" borderId="10" xfId="0" applyFont="1" applyBorder="1" applyAlignment="1">
      <alignment horizontal="left" vertical="top" wrapText="1"/>
    </xf>
    <xf numFmtId="0" fontId="74" fillId="47" borderId="11" xfId="0" applyFont="1" applyFill="1" applyBorder="1" applyAlignment="1">
      <alignment horizontal="center" vertical="center" wrapText="1"/>
    </xf>
    <xf numFmtId="0" fontId="74" fillId="47" borderId="24" xfId="0" applyFont="1" applyFill="1" applyBorder="1" applyAlignment="1">
      <alignment horizontal="center" vertical="center" wrapText="1"/>
    </xf>
    <xf numFmtId="0" fontId="74" fillId="47" borderId="15" xfId="0" applyFont="1" applyFill="1" applyBorder="1" applyAlignment="1">
      <alignment horizontal="center" vertical="center" wrapText="1"/>
    </xf>
    <xf numFmtId="0" fontId="74" fillId="47" borderId="12" xfId="0" applyFont="1" applyFill="1" applyBorder="1" applyAlignment="1">
      <alignment horizontal="center" vertical="center" wrapText="1"/>
    </xf>
    <xf numFmtId="0" fontId="0" fillId="0" borderId="25" xfId="0" applyFont="1" applyBorder="1" applyAlignment="1">
      <alignment horizontal="center"/>
    </xf>
    <xf numFmtId="0" fontId="0" fillId="0" borderId="26" xfId="0" applyFont="1" applyBorder="1" applyAlignment="1">
      <alignment horizontal="center"/>
    </xf>
    <xf numFmtId="0" fontId="0" fillId="0" borderId="27" xfId="0" applyFont="1" applyBorder="1" applyAlignment="1">
      <alignment horizontal="center"/>
    </xf>
    <xf numFmtId="0" fontId="84" fillId="47" borderId="28" xfId="0" applyFont="1" applyFill="1" applyBorder="1" applyAlignment="1">
      <alignment horizontal="center" wrapText="1"/>
    </xf>
    <xf numFmtId="0" fontId="84" fillId="47" borderId="29" xfId="0" applyFont="1" applyFill="1" applyBorder="1" applyAlignment="1">
      <alignment horizontal="center" wrapText="1"/>
    </xf>
    <xf numFmtId="0" fontId="84" fillId="47" borderId="30" xfId="0" applyFont="1" applyFill="1" applyBorder="1" applyAlignment="1">
      <alignment horizontal="center" wrapText="1"/>
    </xf>
    <xf numFmtId="0" fontId="79" fillId="45" borderId="16" xfId="42" applyFont="1" applyFill="1" applyBorder="1" applyAlignment="1">
      <alignment horizontal="center" vertical="top" wrapText="1"/>
    </xf>
    <xf numFmtId="0" fontId="96" fillId="45" borderId="16" xfId="42" applyFont="1" applyFill="1" applyBorder="1" applyAlignment="1">
      <alignment horizontal="center" vertical="center" wrapText="1"/>
    </xf>
    <xf numFmtId="0" fontId="81" fillId="45" borderId="16" xfId="42" applyFont="1" applyFill="1" applyBorder="1" applyAlignment="1">
      <alignment horizontal="center" vertical="center" wrapText="1"/>
    </xf>
    <xf numFmtId="0" fontId="80" fillId="45" borderId="11" xfId="42" applyFont="1" applyFill="1" applyBorder="1" applyAlignment="1">
      <alignment horizontal="center" vertical="center" wrapText="1"/>
    </xf>
    <xf numFmtId="0" fontId="80" fillId="45" borderId="17" xfId="42" applyFont="1" applyFill="1" applyBorder="1" applyAlignment="1">
      <alignment horizontal="center" vertical="center" wrapText="1"/>
    </xf>
    <xf numFmtId="0" fontId="80" fillId="45" borderId="14" xfId="42" applyFont="1" applyFill="1" applyBorder="1" applyAlignment="1">
      <alignment horizontal="center" vertical="center" wrapText="1"/>
    </xf>
    <xf numFmtId="0" fontId="81" fillId="46" borderId="16" xfId="42" applyFont="1" applyFill="1" applyBorder="1" applyAlignment="1">
      <alignment horizontal="center"/>
    </xf>
    <xf numFmtId="0" fontId="96" fillId="45" borderId="0" xfId="42" applyFont="1" applyFill="1" applyAlignment="1">
      <alignment horizontal="center" vertical="center" wrapText="1"/>
    </xf>
    <xf numFmtId="0" fontId="95" fillId="45" borderId="16" xfId="42" applyFont="1" applyFill="1" applyBorder="1" applyAlignment="1">
      <alignment horizontal="center" vertical="center" wrapText="1"/>
    </xf>
    <xf numFmtId="0" fontId="81" fillId="45" borderId="11" xfId="42" applyFont="1" applyFill="1" applyBorder="1" applyAlignment="1">
      <alignment horizontal="center" vertical="center" wrapText="1"/>
    </xf>
    <xf numFmtId="0" fontId="81" fillId="45" borderId="17" xfId="42" applyFont="1" applyFill="1" applyBorder="1" applyAlignment="1">
      <alignment horizontal="center" vertical="center" wrapText="1"/>
    </xf>
    <xf numFmtId="0" fontId="81" fillId="45" borderId="14" xfId="42" applyFont="1" applyFill="1" applyBorder="1" applyAlignment="1">
      <alignment horizontal="center" vertical="center" wrapText="1"/>
    </xf>
    <xf numFmtId="0" fontId="96" fillId="45" borderId="0" xfId="42" applyFont="1" applyFill="1" applyAlignment="1">
      <alignment horizontal="center"/>
    </xf>
    <xf numFmtId="0" fontId="79" fillId="45" borderId="0" xfId="42" applyFont="1" applyFill="1" applyAlignment="1">
      <alignment horizontal="center"/>
    </xf>
    <xf numFmtId="0" fontId="79" fillId="45" borderId="0" xfId="42" applyFont="1" applyFill="1" applyAlignment="1">
      <alignment horizontal="center" wrapText="1"/>
    </xf>
    <xf numFmtId="0" fontId="80" fillId="45" borderId="10" xfId="42" applyFont="1" applyFill="1" applyBorder="1" applyAlignment="1">
      <alignment horizontal="center" vertical="center" wrapText="1"/>
    </xf>
    <xf numFmtId="0" fontId="81" fillId="46" borderId="15" xfId="42" applyFont="1" applyFill="1" applyBorder="1" applyAlignment="1">
      <alignment horizontal="center"/>
    </xf>
    <xf numFmtId="0" fontId="81" fillId="46" borderId="19" xfId="42" applyFont="1" applyFill="1" applyBorder="1" applyAlignment="1">
      <alignment horizontal="center"/>
    </xf>
    <xf numFmtId="0" fontId="81" fillId="46" borderId="18" xfId="42" applyFont="1" applyFill="1" applyBorder="1" applyAlignment="1">
      <alignment horizontal="center"/>
    </xf>
    <xf numFmtId="0" fontId="80" fillId="45" borderId="16" xfId="123" applyFont="1" applyFill="1" applyBorder="1" applyAlignment="1">
      <alignment horizontal="center" vertical="center" wrapText="1"/>
    </xf>
    <xf numFmtId="0" fontId="93" fillId="45" borderId="0" xfId="42" applyFont="1" applyFill="1" applyAlignment="1">
      <alignment horizontal="center" vertical="center" wrapText="1"/>
    </xf>
    <xf numFmtId="0" fontId="93" fillId="45" borderId="10" xfId="42" applyFont="1" applyFill="1" applyBorder="1" applyAlignment="1">
      <alignment horizontal="center" vertical="center" wrapText="1"/>
    </xf>
    <xf numFmtId="0" fontId="83" fillId="45" borderId="11" xfId="42" applyFont="1" applyFill="1" applyBorder="1" applyAlignment="1">
      <alignment horizontal="center" vertical="center" wrapText="1"/>
    </xf>
    <xf numFmtId="0" fontId="83" fillId="45" borderId="14" xfId="42" applyFont="1" applyFill="1" applyBorder="1" applyAlignment="1">
      <alignment horizontal="center" vertical="center" wrapText="1"/>
    </xf>
    <xf numFmtId="0" fontId="83" fillId="45" borderId="16" xfId="123" applyFont="1" applyFill="1" applyBorder="1" applyAlignment="1">
      <alignment horizontal="left" vertical="center" wrapText="1"/>
    </xf>
    <xf numFmtId="0" fontId="96" fillId="0" borderId="11" xfId="42" applyFont="1" applyBorder="1" applyAlignment="1">
      <alignment horizontal="center" vertical="center" wrapText="1"/>
    </xf>
    <xf numFmtId="0" fontId="96" fillId="0" borderId="14" xfId="42" applyFont="1" applyBorder="1" applyAlignment="1">
      <alignment horizontal="center" vertical="center" wrapText="1"/>
    </xf>
    <xf numFmtId="0" fontId="96" fillId="0" borderId="0" xfId="42" applyFont="1" applyAlignment="1">
      <alignment horizontal="center" vertical="center" wrapText="1"/>
    </xf>
    <xf numFmtId="0" fontId="79" fillId="0" borderId="11" xfId="42" applyFont="1" applyBorder="1" applyAlignment="1">
      <alignment horizontal="center" vertical="center" wrapText="1"/>
    </xf>
    <xf numFmtId="0" fontId="79" fillId="0" borderId="14" xfId="42" applyFont="1" applyBorder="1" applyAlignment="1">
      <alignment horizontal="center" vertical="center" wrapText="1"/>
    </xf>
    <xf numFmtId="0" fontId="96" fillId="0" borderId="11" xfId="42" applyNumberFormat="1" applyFont="1" applyBorder="1" applyAlignment="1">
      <alignment horizontal="center" vertical="center" wrapText="1"/>
    </xf>
    <xf numFmtId="0" fontId="96" fillId="0" borderId="14" xfId="42" applyNumberFormat="1" applyFont="1" applyBorder="1" applyAlignment="1">
      <alignment horizontal="center" vertical="center" wrapText="1"/>
    </xf>
  </cellXfs>
  <cellStyles count="9246">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2"/>
    <cellStyle name="20% - Акцент1 175" xfId="8942"/>
    <cellStyle name="20% - Акцент1 176" xfId="8958"/>
    <cellStyle name="20% - Акцент1 177" xfId="8965"/>
    <cellStyle name="20% - Акцент1 178" xfId="8981"/>
    <cellStyle name="20% - Акцент1 179" xfId="8992"/>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80" xfId="9008"/>
    <cellStyle name="20% - Акцент1 181" xfId="9016"/>
    <cellStyle name="20% - Акцент1 182" xfId="9027"/>
    <cellStyle name="20% - Акцент1 183" xfId="9040"/>
    <cellStyle name="20% - Акцент1 184" xfId="9051"/>
    <cellStyle name="20% - Акцент1 185" xfId="9067"/>
    <cellStyle name="20% - Акцент1 186" xfId="9078"/>
    <cellStyle name="20% - Акцент1 187" xfId="9089"/>
    <cellStyle name="20% - Акцент1 188" xfId="9100"/>
    <cellStyle name="20% - Акцент1 189" xfId="9113"/>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190" xfId="9123"/>
    <cellStyle name="20% - Акцент1 191" xfId="9138"/>
    <cellStyle name="20% - Акцент1 192" xfId="9149"/>
    <cellStyle name="20% - Акцент1 193" xfId="9162"/>
    <cellStyle name="20% - Акцент1 194" xfId="9173"/>
    <cellStyle name="20% - Акцент1 195" xfId="9189"/>
    <cellStyle name="20% - Акцент1 196" xfId="9201"/>
    <cellStyle name="20% - Акцент1 197" xfId="9212"/>
    <cellStyle name="20% - Акцент1 198" xfId="9223"/>
    <cellStyle name="20% - Акцент1 199" xfId="9234"/>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1" xfId="2901"/>
    <cellStyle name="20% - Акцент1 21 2" xfId="4976"/>
    <cellStyle name="20% - Акцент1 22" xfId="3096"/>
    <cellStyle name="20% - Акцент1 22 2" xfId="5171"/>
    <cellStyle name="20% - Акцент1 23" xfId="7088"/>
    <cellStyle name="20% - Акцент1 24" xfId="7089"/>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5"/>
    <cellStyle name="20% - Акцент2 175" xfId="8952"/>
    <cellStyle name="20% - Акцент2 176" xfId="8946"/>
    <cellStyle name="20% - Акцент2 177" xfId="8975"/>
    <cellStyle name="20% - Акцент2 178" xfId="8969"/>
    <cellStyle name="20% - Акцент2 179" xfId="8985"/>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80" xfId="8995"/>
    <cellStyle name="20% - Акцент2 181" xfId="8996"/>
    <cellStyle name="20% - Акцент2 182" xfId="9020"/>
    <cellStyle name="20% - Акцент2 183" xfId="9044"/>
    <cellStyle name="20% - Акцент2 184" xfId="9061"/>
    <cellStyle name="20% - Акцент2 185" xfId="9055"/>
    <cellStyle name="20% - Акцент2 186" xfId="9071"/>
    <cellStyle name="20% - Акцент2 187" xfId="9082"/>
    <cellStyle name="20% - Акцент2 188" xfId="9093"/>
    <cellStyle name="20% - Акцент2 189" xfId="9117"/>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190" xfId="9133"/>
    <cellStyle name="20% - Акцент2 191" xfId="9127"/>
    <cellStyle name="20% - Акцент2 192" xfId="9142"/>
    <cellStyle name="20% - Акцент2 193" xfId="9166"/>
    <cellStyle name="20% - Акцент2 194" xfId="9183"/>
    <cellStyle name="20% - Акцент2 195" xfId="9177"/>
    <cellStyle name="20% - Акцент2 196" xfId="9193"/>
    <cellStyle name="20% - Акцент2 197" xfId="9205"/>
    <cellStyle name="20% - Акцент2 198" xfId="9216"/>
    <cellStyle name="20% - Акцент2 199" xfId="9227"/>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1" xfId="2903"/>
    <cellStyle name="20% - Акцент2 21 2" xfId="4978"/>
    <cellStyle name="20% - Акцент2 22" xfId="3098"/>
    <cellStyle name="20% - Акцент2 22 2" xfId="5173"/>
    <cellStyle name="20% - Акцент2 23" xfId="7131"/>
    <cellStyle name="20% - Акцент2 24" xfId="7132"/>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9"/>
    <cellStyle name="20% - Акцент3 175" xfId="8937"/>
    <cellStyle name="20% - Акцент3 176" xfId="8953"/>
    <cellStyle name="20% - Акцент3 177" xfId="8961"/>
    <cellStyle name="20% - Акцент3 178" xfId="8976"/>
    <cellStyle name="20% - Акцент3 179" xfId="8931"/>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80" xfId="9010"/>
    <cellStyle name="20% - Акцент3 181" xfId="9012"/>
    <cellStyle name="20% - Акцент3 182" xfId="9002"/>
    <cellStyle name="20% - Акцент3 183" xfId="9048"/>
    <cellStyle name="20% - Акцент3 184" xfId="9046"/>
    <cellStyle name="20% - Акцент3 185" xfId="9062"/>
    <cellStyle name="20% - Акцент3 186" xfId="9043"/>
    <cellStyle name="20% - Акцент3 187" xfId="9050"/>
    <cellStyle name="20% - Акцент3 188" xfId="9066"/>
    <cellStyle name="20% - Акцент3 189" xfId="9121"/>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190" xfId="9119"/>
    <cellStyle name="20% - Акцент3 191" xfId="9134"/>
    <cellStyle name="20% - Акцент3 192" xfId="9116"/>
    <cellStyle name="20% - Акцент3 193" xfId="9170"/>
    <cellStyle name="20% - Акцент3 194" xfId="9168"/>
    <cellStyle name="20% - Акцент3 195" xfId="9184"/>
    <cellStyle name="20% - Акцент3 196" xfId="9165"/>
    <cellStyle name="20% - Акцент3 197" xfId="9172"/>
    <cellStyle name="20% - Акцент3 198" xfId="9188"/>
    <cellStyle name="20% - Акцент3 199" xfId="9200"/>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1" xfId="2905"/>
    <cellStyle name="20% - Акцент3 21 2" xfId="4980"/>
    <cellStyle name="20% - Акцент3 22" xfId="3100"/>
    <cellStyle name="20% - Акцент3 22 2" xfId="5175"/>
    <cellStyle name="20% - Акцент3 23" xfId="7174"/>
    <cellStyle name="20% - Акцент3 24" xfId="7175"/>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3"/>
    <cellStyle name="20% - Акцент4 175" xfId="8955"/>
    <cellStyle name="20% - Акцент4 176" xfId="8966"/>
    <cellStyle name="20% - Акцент4 177" xfId="8978"/>
    <cellStyle name="20% - Акцент4 178" xfId="8990"/>
    <cellStyle name="20% - Акцент4 179" xfId="9000"/>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80" xfId="9014"/>
    <cellStyle name="20% - Акцент4 181" xfId="9025"/>
    <cellStyle name="20% - Акцент4 182" xfId="9033"/>
    <cellStyle name="20% - Акцент4 183" xfId="9052"/>
    <cellStyle name="20% - Акцент4 184" xfId="9064"/>
    <cellStyle name="20% - Акцент4 185" xfId="9076"/>
    <cellStyle name="20% - Акцент4 186" xfId="9087"/>
    <cellStyle name="20% - Акцент4 187" xfId="9098"/>
    <cellStyle name="20% - Акцент4 188" xfId="9106"/>
    <cellStyle name="20% - Акцент4 189" xfId="9124"/>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190" xfId="9136"/>
    <cellStyle name="20% - Акцент4 191" xfId="9147"/>
    <cellStyle name="20% - Акцент4 192" xfId="9155"/>
    <cellStyle name="20% - Акцент4 193" xfId="9174"/>
    <cellStyle name="20% - Акцент4 194" xfId="9186"/>
    <cellStyle name="20% - Акцент4 195" xfId="9198"/>
    <cellStyle name="20% - Акцент4 196" xfId="9210"/>
    <cellStyle name="20% - Акцент4 197" xfId="9221"/>
    <cellStyle name="20% - Акцент4 198" xfId="9232"/>
    <cellStyle name="20% - Акцент4 199" xfId="9240"/>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1" xfId="2907"/>
    <cellStyle name="20% - Акцент4 21 2" xfId="4982"/>
    <cellStyle name="20% - Акцент4 22" xfId="3102"/>
    <cellStyle name="20% - Акцент4 22 2" xfId="5177"/>
    <cellStyle name="20% - Акцент4 23" xfId="7217"/>
    <cellStyle name="20% - Акцент4 24" xfId="7218"/>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7"/>
    <cellStyle name="20% - Акцент5 175" xfId="8959"/>
    <cellStyle name="20% - Акцент5 176" xfId="8970"/>
    <cellStyle name="20% - Акцент5 177" xfId="8982"/>
    <cellStyle name="20% - Акцент5 178" xfId="8993"/>
    <cellStyle name="20% - Акцент5 179" xfId="9003"/>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80" xfId="9017"/>
    <cellStyle name="20% - Акцент5 181" xfId="9028"/>
    <cellStyle name="20% - Акцент5 182" xfId="9035"/>
    <cellStyle name="20% - Акцент5 183" xfId="9056"/>
    <cellStyle name="20% - Акцент5 184" xfId="9068"/>
    <cellStyle name="20% - Акцент5 185" xfId="9079"/>
    <cellStyle name="20% - Акцент5 186" xfId="9090"/>
    <cellStyle name="20% - Акцент5 187" xfId="9101"/>
    <cellStyle name="20% - Акцент5 188" xfId="9108"/>
    <cellStyle name="20% - Акцент5 189" xfId="9128"/>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190" xfId="9139"/>
    <cellStyle name="20% - Акцент5 191" xfId="9150"/>
    <cellStyle name="20% - Акцент5 192" xfId="9157"/>
    <cellStyle name="20% - Акцент5 193" xfId="9178"/>
    <cellStyle name="20% - Акцент5 194" xfId="9190"/>
    <cellStyle name="20% - Акцент5 195" xfId="9202"/>
    <cellStyle name="20% - Акцент5 196" xfId="9213"/>
    <cellStyle name="20% - Акцент5 197" xfId="9224"/>
    <cellStyle name="20% - Акцент5 198" xfId="9235"/>
    <cellStyle name="20% - Акцент5 199" xfId="9242"/>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1" xfId="2909"/>
    <cellStyle name="20% - Акцент5 21 2" xfId="4984"/>
    <cellStyle name="20% - Акцент5 22" xfId="3104"/>
    <cellStyle name="20% - Акцент5 22 2" xfId="5179"/>
    <cellStyle name="20% - Акцент5 23" xfId="7260"/>
    <cellStyle name="20% - Акцент5 24" xfId="7261"/>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50"/>
    <cellStyle name="20% - Акцент6 175" xfId="8962"/>
    <cellStyle name="20% - Акцент6 176" xfId="8973"/>
    <cellStyle name="20% - Акцент6 177" xfId="8986"/>
    <cellStyle name="20% - Акцент6 178" xfId="8997"/>
    <cellStyle name="20% - Акцент6 179" xfId="900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80" xfId="9021"/>
    <cellStyle name="20% - Акцент6 181" xfId="9030"/>
    <cellStyle name="20% - Акцент6 182" xfId="9037"/>
    <cellStyle name="20% - Акцент6 183" xfId="9059"/>
    <cellStyle name="20% - Акцент6 184" xfId="9072"/>
    <cellStyle name="20% - Акцент6 185" xfId="9083"/>
    <cellStyle name="20% - Акцент6 186" xfId="9094"/>
    <cellStyle name="20% - Акцент6 187" xfId="9103"/>
    <cellStyle name="20% - Акцент6 188" xfId="9110"/>
    <cellStyle name="20% - Акцент6 189" xfId="9131"/>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190" xfId="9143"/>
    <cellStyle name="20% - Акцент6 191" xfId="9152"/>
    <cellStyle name="20% - Акцент6 192" xfId="9159"/>
    <cellStyle name="20% - Акцент6 193" xfId="9181"/>
    <cellStyle name="20% - Акцент6 194" xfId="9194"/>
    <cellStyle name="20% - Акцент6 195" xfId="9206"/>
    <cellStyle name="20% - Акцент6 196" xfId="9217"/>
    <cellStyle name="20% - Акцент6 197" xfId="9228"/>
    <cellStyle name="20% - Акцент6 198" xfId="9237"/>
    <cellStyle name="20% - Акцент6 199" xfId="9244"/>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1" xfId="2911"/>
    <cellStyle name="20% - Акцент6 21 2" xfId="4986"/>
    <cellStyle name="20% - Акцент6 22" xfId="3106"/>
    <cellStyle name="20% - Акцент6 22 2" xfId="5181"/>
    <cellStyle name="20% - Акцент6 23" xfId="7303"/>
    <cellStyle name="20% - Акцент6 24" xfId="7304"/>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3"/>
    <cellStyle name="40% - Акцент1 175" xfId="8938"/>
    <cellStyle name="40% - Акцент1 176" xfId="8954"/>
    <cellStyle name="40% - Акцент1 177" xfId="8957"/>
    <cellStyle name="40% - Акцент1 178" xfId="8977"/>
    <cellStyle name="40% - Акцент1 179" xfId="8989"/>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80" xfId="9005"/>
    <cellStyle name="40% - Акцент1 181" xfId="9013"/>
    <cellStyle name="40% - Акцент1 182" xfId="9024"/>
    <cellStyle name="40% - Акцент1 183" xfId="9041"/>
    <cellStyle name="40% - Акцент1 184" xfId="9047"/>
    <cellStyle name="40% - Акцент1 185" xfId="9063"/>
    <cellStyle name="40% - Акцент1 186" xfId="9075"/>
    <cellStyle name="40% - Акцент1 187" xfId="9086"/>
    <cellStyle name="40% - Акцент1 188" xfId="9097"/>
    <cellStyle name="40% - Акцент1 189" xfId="9114"/>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190" xfId="9120"/>
    <cellStyle name="40% - Акцент1 191" xfId="9135"/>
    <cellStyle name="40% - Акцент1 192" xfId="9146"/>
    <cellStyle name="40% - Акцент1 193" xfId="9163"/>
    <cellStyle name="40% - Акцент1 194" xfId="9169"/>
    <cellStyle name="40% - Акцент1 195" xfId="9185"/>
    <cellStyle name="40% - Акцент1 196" xfId="9197"/>
    <cellStyle name="40% - Акцент1 197" xfId="9209"/>
    <cellStyle name="40% - Акцент1 198" xfId="9220"/>
    <cellStyle name="40% - Акцент1 199" xfId="9231"/>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1" xfId="2902"/>
    <cellStyle name="40% - Акцент1 21 2" xfId="4977"/>
    <cellStyle name="40% - Акцент1 22" xfId="3097"/>
    <cellStyle name="40% - Акцент1 22 2" xfId="5172"/>
    <cellStyle name="40% - Акцент1 23" xfId="7346"/>
    <cellStyle name="40% - Акцент1 24" xfId="7347"/>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6"/>
    <cellStyle name="40% - Акцент2 175" xfId="8949"/>
    <cellStyle name="40% - Акцент2 176" xfId="8964"/>
    <cellStyle name="40% - Акцент2 177" xfId="8972"/>
    <cellStyle name="40% - Акцент2 178" xfId="8988"/>
    <cellStyle name="40% - Акцент2 179" xfId="8999"/>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80" xfId="8980"/>
    <cellStyle name="40% - Акцент2 181" xfId="9023"/>
    <cellStyle name="40% - Акцент2 182" xfId="9032"/>
    <cellStyle name="40% - Акцент2 183" xfId="9045"/>
    <cellStyle name="40% - Акцент2 184" xfId="9058"/>
    <cellStyle name="40% - Акцент2 185" xfId="9074"/>
    <cellStyle name="40% - Акцент2 186" xfId="9085"/>
    <cellStyle name="40% - Акцент2 187" xfId="9096"/>
    <cellStyle name="40% - Акцент2 188" xfId="9105"/>
    <cellStyle name="40% - Акцент2 189" xfId="9118"/>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190" xfId="9130"/>
    <cellStyle name="40% - Акцент2 191" xfId="9145"/>
    <cellStyle name="40% - Акцент2 192" xfId="9154"/>
    <cellStyle name="40% - Акцент2 193" xfId="9167"/>
    <cellStyle name="40% - Акцент2 194" xfId="9180"/>
    <cellStyle name="40% - Акцент2 195" xfId="9196"/>
    <cellStyle name="40% - Акцент2 196" xfId="9208"/>
    <cellStyle name="40% - Акцент2 197" xfId="9219"/>
    <cellStyle name="40% - Акцент2 198" xfId="9230"/>
    <cellStyle name="40% - Акцент2 199" xfId="9239"/>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1" xfId="2904"/>
    <cellStyle name="40% - Акцент2 21 2" xfId="4979"/>
    <cellStyle name="40% - Акцент2 22" xfId="3099"/>
    <cellStyle name="40% - Акцент2 22 2" xfId="5174"/>
    <cellStyle name="40% - Акцент2 23" xfId="7389"/>
    <cellStyle name="40% - Акцент2 24" xfId="7390"/>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40"/>
    <cellStyle name="40% - Акцент3 175" xfId="8934"/>
    <cellStyle name="40% - Акцент3 176" xfId="8945"/>
    <cellStyle name="40% - Акцент3 177" xfId="8941"/>
    <cellStyle name="40% - Акцент3 178" xfId="8968"/>
    <cellStyle name="40% - Акцент3 179" xfId="8984"/>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80" xfId="9011"/>
    <cellStyle name="40% - Акцент3 181" xfId="9009"/>
    <cellStyle name="40% - Акцент3 182" xfId="9019"/>
    <cellStyle name="40% - Акцент3 183" xfId="9049"/>
    <cellStyle name="40% - Акцент3 184" xfId="9042"/>
    <cellStyle name="40% - Акцент3 185" xfId="9054"/>
    <cellStyle name="40% - Акцент3 186" xfId="9070"/>
    <cellStyle name="40% - Акцент3 187" xfId="9081"/>
    <cellStyle name="40% - Акцент3 188" xfId="9092"/>
    <cellStyle name="40% - Акцент3 189" xfId="9122"/>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190" xfId="9115"/>
    <cellStyle name="40% - Акцент3 191" xfId="9126"/>
    <cellStyle name="40% - Акцент3 192" xfId="9141"/>
    <cellStyle name="40% - Акцент3 193" xfId="9171"/>
    <cellStyle name="40% - Акцент3 194" xfId="9164"/>
    <cellStyle name="40% - Акцент3 195" xfId="9176"/>
    <cellStyle name="40% - Акцент3 196" xfId="9192"/>
    <cellStyle name="40% - Акцент3 197" xfId="9204"/>
    <cellStyle name="40% - Акцент3 198" xfId="9215"/>
    <cellStyle name="40% - Акцент3 199" xfId="9226"/>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1" xfId="2906"/>
    <cellStyle name="40% - Акцент3 21 2" xfId="4981"/>
    <cellStyle name="40% - Акцент3 22" xfId="3101"/>
    <cellStyle name="40% - Акцент3 22 2" xfId="5176"/>
    <cellStyle name="40% - Акцент3 23" xfId="7432"/>
    <cellStyle name="40% - Акцент3 24" xfId="7433"/>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4"/>
    <cellStyle name="40% - Акцент4 175" xfId="8956"/>
    <cellStyle name="40% - Акцент4 176" xfId="8967"/>
    <cellStyle name="40% - Акцент4 177" xfId="8979"/>
    <cellStyle name="40% - Акцент4 178" xfId="8991"/>
    <cellStyle name="40% - Акцент4 179" xfId="9001"/>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80" xfId="9015"/>
    <cellStyle name="40% - Акцент4 181" xfId="9026"/>
    <cellStyle name="40% - Акцент4 182" xfId="9034"/>
    <cellStyle name="40% - Акцент4 183" xfId="9053"/>
    <cellStyle name="40% - Акцент4 184" xfId="9065"/>
    <cellStyle name="40% - Акцент4 185" xfId="9077"/>
    <cellStyle name="40% - Акцент4 186" xfId="9088"/>
    <cellStyle name="40% - Акцент4 187" xfId="9099"/>
    <cellStyle name="40% - Акцент4 188" xfId="9107"/>
    <cellStyle name="40% - Акцент4 189" xfId="9125"/>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190" xfId="9137"/>
    <cellStyle name="40% - Акцент4 191" xfId="9148"/>
    <cellStyle name="40% - Акцент4 192" xfId="9156"/>
    <cellStyle name="40% - Акцент4 193" xfId="9175"/>
    <cellStyle name="40% - Акцент4 194" xfId="9187"/>
    <cellStyle name="40% - Акцент4 195" xfId="9199"/>
    <cellStyle name="40% - Акцент4 196" xfId="9211"/>
    <cellStyle name="40% - Акцент4 197" xfId="9222"/>
    <cellStyle name="40% - Акцент4 198" xfId="9233"/>
    <cellStyle name="40% - Акцент4 199" xfId="9241"/>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1" xfId="2908"/>
    <cellStyle name="40% - Акцент4 21 2" xfId="4983"/>
    <cellStyle name="40% - Акцент4 22" xfId="3103"/>
    <cellStyle name="40% - Акцент4 22 2" xfId="5178"/>
    <cellStyle name="40% - Акцент4 23" xfId="7475"/>
    <cellStyle name="40% - Акцент4 24" xfId="7476"/>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8"/>
    <cellStyle name="40% - Акцент5 175" xfId="8960"/>
    <cellStyle name="40% - Акцент5 176" xfId="8971"/>
    <cellStyle name="40% - Акцент5 177" xfId="8983"/>
    <cellStyle name="40% - Акцент5 178" xfId="8994"/>
    <cellStyle name="40% - Акцент5 179" xfId="9004"/>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80" xfId="9018"/>
    <cellStyle name="40% - Акцент5 181" xfId="9029"/>
    <cellStyle name="40% - Акцент5 182" xfId="9036"/>
    <cellStyle name="40% - Акцент5 183" xfId="9057"/>
    <cellStyle name="40% - Акцент5 184" xfId="9069"/>
    <cellStyle name="40% - Акцент5 185" xfId="9080"/>
    <cellStyle name="40% - Акцент5 186" xfId="9091"/>
    <cellStyle name="40% - Акцент5 187" xfId="9102"/>
    <cellStyle name="40% - Акцент5 188" xfId="9109"/>
    <cellStyle name="40% - Акцент5 189" xfId="9129"/>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190" xfId="9140"/>
    <cellStyle name="40% - Акцент5 191" xfId="9151"/>
    <cellStyle name="40% - Акцент5 192" xfId="9158"/>
    <cellStyle name="40% - Акцент5 193" xfId="9179"/>
    <cellStyle name="40% - Акцент5 194" xfId="9191"/>
    <cellStyle name="40% - Акцент5 195" xfId="9203"/>
    <cellStyle name="40% - Акцент5 196" xfId="9214"/>
    <cellStyle name="40% - Акцент5 197" xfId="9225"/>
    <cellStyle name="40% - Акцент5 198" xfId="9236"/>
    <cellStyle name="40% - Акцент5 199" xfId="9243"/>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1" xfId="2910"/>
    <cellStyle name="40% - Акцент5 21 2" xfId="4985"/>
    <cellStyle name="40% - Акцент5 22" xfId="3105"/>
    <cellStyle name="40% - Акцент5 22 2" xfId="5180"/>
    <cellStyle name="40% - Акцент5 23" xfId="7518"/>
    <cellStyle name="40% - Акцент5 24" xfId="7519"/>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51"/>
    <cellStyle name="40% - Акцент6 175" xfId="8963"/>
    <cellStyle name="40% - Акцент6 176" xfId="8974"/>
    <cellStyle name="40% - Акцент6 177" xfId="8987"/>
    <cellStyle name="40% - Акцент6 178" xfId="8998"/>
    <cellStyle name="40% - Акцент6 179" xfId="900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80" xfId="9022"/>
    <cellStyle name="40% - Акцент6 181" xfId="9031"/>
    <cellStyle name="40% - Акцент6 182" xfId="9038"/>
    <cellStyle name="40% - Акцент6 183" xfId="9060"/>
    <cellStyle name="40% - Акцент6 184" xfId="9073"/>
    <cellStyle name="40% - Акцент6 185" xfId="9084"/>
    <cellStyle name="40% - Акцент6 186" xfId="9095"/>
    <cellStyle name="40% - Акцент6 187" xfId="9104"/>
    <cellStyle name="40% - Акцент6 188" xfId="9111"/>
    <cellStyle name="40% - Акцент6 189" xfId="9132"/>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190" xfId="9144"/>
    <cellStyle name="40% - Акцент6 191" xfId="9153"/>
    <cellStyle name="40% - Акцент6 192" xfId="9160"/>
    <cellStyle name="40% - Акцент6 193" xfId="9182"/>
    <cellStyle name="40% - Акцент6 194" xfId="9195"/>
    <cellStyle name="40% - Акцент6 195" xfId="9207"/>
    <cellStyle name="40% - Акцент6 196" xfId="9218"/>
    <cellStyle name="40% - Акцент6 197" xfId="9229"/>
    <cellStyle name="40% - Акцент6 198" xfId="9238"/>
    <cellStyle name="40% - Акцент6 199" xfId="9245"/>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1" xfId="2912"/>
    <cellStyle name="40% - Акцент6 21 2" xfId="4987"/>
    <cellStyle name="40% - Акцент6 22" xfId="3107"/>
    <cellStyle name="40% - Акцент6 22 2" xfId="5182"/>
    <cellStyle name="40% - Акцент6 23" xfId="7561"/>
    <cellStyle name="40% - Акцент6 24" xfId="7562"/>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7 3 2" xfId="8929"/>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30"/>
    <cellStyle name="Примечание 85" xfId="9039"/>
    <cellStyle name="Примечание 86" xfId="9112"/>
    <cellStyle name="Примечание 87" xfId="9161"/>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26" sqref="D26"/>
    </sheetView>
  </sheetViews>
  <sheetFormatPr defaultColWidth="10.33203125" defaultRowHeight="12.75"/>
  <cols>
    <col min="1" max="1" width="3.33203125" style="72" customWidth="1"/>
    <col min="2" max="2" width="7" style="72" customWidth="1"/>
    <col min="3" max="3" width="76.5" style="72" customWidth="1"/>
    <col min="4" max="4" width="20.1640625" style="72" customWidth="1"/>
    <col min="5" max="5" width="13" style="72" customWidth="1"/>
    <col min="6" max="242" width="10.33203125" style="72"/>
    <col min="243" max="243" width="0.5" style="72" customWidth="1"/>
    <col min="244" max="244" width="7" style="72" customWidth="1"/>
    <col min="245" max="245" width="77.1640625" style="72" customWidth="1"/>
    <col min="246" max="246" width="20.1640625" style="72" customWidth="1"/>
    <col min="247" max="247" width="13" style="72" customWidth="1"/>
    <col min="248" max="253" width="0" style="72" hidden="1" customWidth="1"/>
    <col min="254" max="254" width="11.6640625" style="72" bestFit="1" customWidth="1"/>
    <col min="255" max="257" width="0" style="72" hidden="1" customWidth="1"/>
    <col min="258" max="258" width="11.6640625" style="72" bestFit="1" customWidth="1"/>
    <col min="259" max="259" width="14.1640625" style="72" bestFit="1" customWidth="1"/>
    <col min="260" max="260" width="10.33203125" style="72"/>
    <col min="261" max="261" width="11.6640625" style="72" bestFit="1" customWidth="1"/>
    <col min="262" max="498" width="10.33203125" style="72"/>
    <col min="499" max="499" width="0.5" style="72" customWidth="1"/>
    <col min="500" max="500" width="7" style="72" customWidth="1"/>
    <col min="501" max="501" width="77.1640625" style="72" customWidth="1"/>
    <col min="502" max="502" width="20.1640625" style="72" customWidth="1"/>
    <col min="503" max="503" width="13" style="72" customWidth="1"/>
    <col min="504" max="509" width="0" style="72" hidden="1" customWidth="1"/>
    <col min="510" max="510" width="11.6640625" style="72" bestFit="1" customWidth="1"/>
    <col min="511" max="513" width="0" style="72" hidden="1" customWidth="1"/>
    <col min="514" max="514" width="11.6640625" style="72" bestFit="1" customWidth="1"/>
    <col min="515" max="515" width="14.1640625" style="72" bestFit="1" customWidth="1"/>
    <col min="516" max="516" width="10.33203125" style="72"/>
    <col min="517" max="517" width="11.6640625" style="72" bestFit="1" customWidth="1"/>
    <col min="518" max="754" width="10.33203125" style="72"/>
    <col min="755" max="755" width="0.5" style="72" customWidth="1"/>
    <col min="756" max="756" width="7" style="72" customWidth="1"/>
    <col min="757" max="757" width="77.1640625" style="72" customWidth="1"/>
    <col min="758" max="758" width="20.1640625" style="72" customWidth="1"/>
    <col min="759" max="759" width="13" style="72" customWidth="1"/>
    <col min="760" max="765" width="0" style="72" hidden="1" customWidth="1"/>
    <col min="766" max="766" width="11.6640625" style="72" bestFit="1" customWidth="1"/>
    <col min="767" max="769" width="0" style="72" hidden="1" customWidth="1"/>
    <col min="770" max="770" width="11.6640625" style="72" bestFit="1" customWidth="1"/>
    <col min="771" max="771" width="14.1640625" style="72" bestFit="1" customWidth="1"/>
    <col min="772" max="772" width="10.33203125" style="72"/>
    <col min="773" max="773" width="11.6640625" style="72" bestFit="1" customWidth="1"/>
    <col min="774" max="1010" width="10.33203125" style="72"/>
    <col min="1011" max="1011" width="0.5" style="72" customWidth="1"/>
    <col min="1012" max="1012" width="7" style="72" customWidth="1"/>
    <col min="1013" max="1013" width="77.1640625" style="72" customWidth="1"/>
    <col min="1014" max="1014" width="20.1640625" style="72" customWidth="1"/>
    <col min="1015" max="1015" width="13" style="72" customWidth="1"/>
    <col min="1016" max="1021" width="0" style="72" hidden="1" customWidth="1"/>
    <col min="1022" max="1022" width="11.6640625" style="72" bestFit="1" customWidth="1"/>
    <col min="1023" max="1025" width="0" style="72" hidden="1" customWidth="1"/>
    <col min="1026" max="1026" width="11.6640625" style="72" bestFit="1" customWidth="1"/>
    <col min="1027" max="1027" width="14.1640625" style="72" bestFit="1" customWidth="1"/>
    <col min="1028" max="1028" width="10.33203125" style="72"/>
    <col min="1029" max="1029" width="11.6640625" style="72" bestFit="1" customWidth="1"/>
    <col min="1030" max="1266" width="10.33203125" style="72"/>
    <col min="1267" max="1267" width="0.5" style="72" customWidth="1"/>
    <col min="1268" max="1268" width="7" style="72" customWidth="1"/>
    <col min="1269" max="1269" width="77.1640625" style="72" customWidth="1"/>
    <col min="1270" max="1270" width="20.1640625" style="72" customWidth="1"/>
    <col min="1271" max="1271" width="13" style="72" customWidth="1"/>
    <col min="1272" max="1277" width="0" style="72" hidden="1" customWidth="1"/>
    <col min="1278" max="1278" width="11.6640625" style="72" bestFit="1" customWidth="1"/>
    <col min="1279" max="1281" width="0" style="72" hidden="1" customWidth="1"/>
    <col min="1282" max="1282" width="11.6640625" style="72" bestFit="1" customWidth="1"/>
    <col min="1283" max="1283" width="14.1640625" style="72" bestFit="1" customWidth="1"/>
    <col min="1284" max="1284" width="10.33203125" style="72"/>
    <col min="1285" max="1285" width="11.6640625" style="72" bestFit="1" customWidth="1"/>
    <col min="1286" max="1522" width="10.33203125" style="72"/>
    <col min="1523" max="1523" width="0.5" style="72" customWidth="1"/>
    <col min="1524" max="1524" width="7" style="72" customWidth="1"/>
    <col min="1525" max="1525" width="77.1640625" style="72" customWidth="1"/>
    <col min="1526" max="1526" width="20.1640625" style="72" customWidth="1"/>
    <col min="1527" max="1527" width="13" style="72" customWidth="1"/>
    <col min="1528" max="1533" width="0" style="72" hidden="1" customWidth="1"/>
    <col min="1534" max="1534" width="11.6640625" style="72" bestFit="1" customWidth="1"/>
    <col min="1535" max="1537" width="0" style="72" hidden="1" customWidth="1"/>
    <col min="1538" max="1538" width="11.6640625" style="72" bestFit="1" customWidth="1"/>
    <col min="1539" max="1539" width="14.1640625" style="72" bestFit="1" customWidth="1"/>
    <col min="1540" max="1540" width="10.33203125" style="72"/>
    <col min="1541" max="1541" width="11.6640625" style="72" bestFit="1" customWidth="1"/>
    <col min="1542" max="1778" width="10.33203125" style="72"/>
    <col min="1779" max="1779" width="0.5" style="72" customWidth="1"/>
    <col min="1780" max="1780" width="7" style="72" customWidth="1"/>
    <col min="1781" max="1781" width="77.1640625" style="72" customWidth="1"/>
    <col min="1782" max="1782" width="20.1640625" style="72" customWidth="1"/>
    <col min="1783" max="1783" width="13" style="72" customWidth="1"/>
    <col min="1784" max="1789" width="0" style="72" hidden="1" customWidth="1"/>
    <col min="1790" max="1790" width="11.6640625" style="72" bestFit="1" customWidth="1"/>
    <col min="1791" max="1793" width="0" style="72" hidden="1" customWidth="1"/>
    <col min="1794" max="1794" width="11.6640625" style="72" bestFit="1" customWidth="1"/>
    <col min="1795" max="1795" width="14.1640625" style="72" bestFit="1" customWidth="1"/>
    <col min="1796" max="1796" width="10.33203125" style="72"/>
    <col min="1797" max="1797" width="11.6640625" style="72" bestFit="1" customWidth="1"/>
    <col min="1798" max="2034" width="10.33203125" style="72"/>
    <col min="2035" max="2035" width="0.5" style="72" customWidth="1"/>
    <col min="2036" max="2036" width="7" style="72" customWidth="1"/>
    <col min="2037" max="2037" width="77.1640625" style="72" customWidth="1"/>
    <col min="2038" max="2038" width="20.1640625" style="72" customWidth="1"/>
    <col min="2039" max="2039" width="13" style="72" customWidth="1"/>
    <col min="2040" max="2045" width="0" style="72" hidden="1" customWidth="1"/>
    <col min="2046" max="2046" width="11.6640625" style="72" bestFit="1" customWidth="1"/>
    <col min="2047" max="2049" width="0" style="72" hidden="1" customWidth="1"/>
    <col min="2050" max="2050" width="11.6640625" style="72" bestFit="1" customWidth="1"/>
    <col min="2051" max="2051" width="14.1640625" style="72" bestFit="1" customWidth="1"/>
    <col min="2052" max="2052" width="10.33203125" style="72"/>
    <col min="2053" max="2053" width="11.6640625" style="72" bestFit="1" customWidth="1"/>
    <col min="2054" max="2290" width="10.33203125" style="72"/>
    <col min="2291" max="2291" width="0.5" style="72" customWidth="1"/>
    <col min="2292" max="2292" width="7" style="72" customWidth="1"/>
    <col min="2293" max="2293" width="77.1640625" style="72" customWidth="1"/>
    <col min="2294" max="2294" width="20.1640625" style="72" customWidth="1"/>
    <col min="2295" max="2295" width="13" style="72" customWidth="1"/>
    <col min="2296" max="2301" width="0" style="72" hidden="1" customWidth="1"/>
    <col min="2302" max="2302" width="11.6640625" style="72" bestFit="1" customWidth="1"/>
    <col min="2303" max="2305" width="0" style="72" hidden="1" customWidth="1"/>
    <col min="2306" max="2306" width="11.6640625" style="72" bestFit="1" customWidth="1"/>
    <col min="2307" max="2307" width="14.1640625" style="72" bestFit="1" customWidth="1"/>
    <col min="2308" max="2308" width="10.33203125" style="72"/>
    <col min="2309" max="2309" width="11.6640625" style="72" bestFit="1" customWidth="1"/>
    <col min="2310" max="2546" width="10.33203125" style="72"/>
    <col min="2547" max="2547" width="0.5" style="72" customWidth="1"/>
    <col min="2548" max="2548" width="7" style="72" customWidth="1"/>
    <col min="2549" max="2549" width="77.1640625" style="72" customWidth="1"/>
    <col min="2550" max="2550" width="20.1640625" style="72" customWidth="1"/>
    <col min="2551" max="2551" width="13" style="72" customWidth="1"/>
    <col min="2552" max="2557" width="0" style="72" hidden="1" customWidth="1"/>
    <col min="2558" max="2558" width="11.6640625" style="72" bestFit="1" customWidth="1"/>
    <col min="2559" max="2561" width="0" style="72" hidden="1" customWidth="1"/>
    <col min="2562" max="2562" width="11.6640625" style="72" bestFit="1" customWidth="1"/>
    <col min="2563" max="2563" width="14.1640625" style="72" bestFit="1" customWidth="1"/>
    <col min="2564" max="2564" width="10.33203125" style="72"/>
    <col min="2565" max="2565" width="11.6640625" style="72" bestFit="1" customWidth="1"/>
    <col min="2566" max="2802" width="10.33203125" style="72"/>
    <col min="2803" max="2803" width="0.5" style="72" customWidth="1"/>
    <col min="2804" max="2804" width="7" style="72" customWidth="1"/>
    <col min="2805" max="2805" width="77.1640625" style="72" customWidth="1"/>
    <col min="2806" max="2806" width="20.1640625" style="72" customWidth="1"/>
    <col min="2807" max="2807" width="13" style="72" customWidth="1"/>
    <col min="2808" max="2813" width="0" style="72" hidden="1" customWidth="1"/>
    <col min="2814" max="2814" width="11.6640625" style="72" bestFit="1" customWidth="1"/>
    <col min="2815" max="2817" width="0" style="72" hidden="1" customWidth="1"/>
    <col min="2818" max="2818" width="11.6640625" style="72" bestFit="1" customWidth="1"/>
    <col min="2819" max="2819" width="14.1640625" style="72" bestFit="1" customWidth="1"/>
    <col min="2820" max="2820" width="10.33203125" style="72"/>
    <col min="2821" max="2821" width="11.6640625" style="72" bestFit="1" customWidth="1"/>
    <col min="2822" max="3058" width="10.33203125" style="72"/>
    <col min="3059" max="3059" width="0.5" style="72" customWidth="1"/>
    <col min="3060" max="3060" width="7" style="72" customWidth="1"/>
    <col min="3061" max="3061" width="77.1640625" style="72" customWidth="1"/>
    <col min="3062" max="3062" width="20.1640625" style="72" customWidth="1"/>
    <col min="3063" max="3063" width="13" style="72" customWidth="1"/>
    <col min="3064" max="3069" width="0" style="72" hidden="1" customWidth="1"/>
    <col min="3070" max="3070" width="11.6640625" style="72" bestFit="1" customWidth="1"/>
    <col min="3071" max="3073" width="0" style="72" hidden="1" customWidth="1"/>
    <col min="3074" max="3074" width="11.6640625" style="72" bestFit="1" customWidth="1"/>
    <col min="3075" max="3075" width="14.1640625" style="72" bestFit="1" customWidth="1"/>
    <col min="3076" max="3076" width="10.33203125" style="72"/>
    <col min="3077" max="3077" width="11.6640625" style="72" bestFit="1" customWidth="1"/>
    <col min="3078" max="3314" width="10.33203125" style="72"/>
    <col min="3315" max="3315" width="0.5" style="72" customWidth="1"/>
    <col min="3316" max="3316" width="7" style="72" customWidth="1"/>
    <col min="3317" max="3317" width="77.1640625" style="72" customWidth="1"/>
    <col min="3318" max="3318" width="20.1640625" style="72" customWidth="1"/>
    <col min="3319" max="3319" width="13" style="72" customWidth="1"/>
    <col min="3320" max="3325" width="0" style="72" hidden="1" customWidth="1"/>
    <col min="3326" max="3326" width="11.6640625" style="72" bestFit="1" customWidth="1"/>
    <col min="3327" max="3329" width="0" style="72" hidden="1" customWidth="1"/>
    <col min="3330" max="3330" width="11.6640625" style="72" bestFit="1" customWidth="1"/>
    <col min="3331" max="3331" width="14.1640625" style="72" bestFit="1" customWidth="1"/>
    <col min="3332" max="3332" width="10.33203125" style="72"/>
    <col min="3333" max="3333" width="11.6640625" style="72" bestFit="1" customWidth="1"/>
    <col min="3334" max="3570" width="10.33203125" style="72"/>
    <col min="3571" max="3571" width="0.5" style="72" customWidth="1"/>
    <col min="3572" max="3572" width="7" style="72" customWidth="1"/>
    <col min="3573" max="3573" width="77.1640625" style="72" customWidth="1"/>
    <col min="3574" max="3574" width="20.1640625" style="72" customWidth="1"/>
    <col min="3575" max="3575" width="13" style="72" customWidth="1"/>
    <col min="3576" max="3581" width="0" style="72" hidden="1" customWidth="1"/>
    <col min="3582" max="3582" width="11.6640625" style="72" bestFit="1" customWidth="1"/>
    <col min="3583" max="3585" width="0" style="72" hidden="1" customWidth="1"/>
    <col min="3586" max="3586" width="11.6640625" style="72" bestFit="1" customWidth="1"/>
    <col min="3587" max="3587" width="14.1640625" style="72" bestFit="1" customWidth="1"/>
    <col min="3588" max="3588" width="10.33203125" style="72"/>
    <col min="3589" max="3589" width="11.6640625" style="72" bestFit="1" customWidth="1"/>
    <col min="3590" max="3826" width="10.33203125" style="72"/>
    <col min="3827" max="3827" width="0.5" style="72" customWidth="1"/>
    <col min="3828" max="3828" width="7" style="72" customWidth="1"/>
    <col min="3829" max="3829" width="77.1640625" style="72" customWidth="1"/>
    <col min="3830" max="3830" width="20.1640625" style="72" customWidth="1"/>
    <col min="3831" max="3831" width="13" style="72" customWidth="1"/>
    <col min="3832" max="3837" width="0" style="72" hidden="1" customWidth="1"/>
    <col min="3838" max="3838" width="11.6640625" style="72" bestFit="1" customWidth="1"/>
    <col min="3839" max="3841" width="0" style="72" hidden="1" customWidth="1"/>
    <col min="3842" max="3842" width="11.6640625" style="72" bestFit="1" customWidth="1"/>
    <col min="3843" max="3843" width="14.1640625" style="72" bestFit="1" customWidth="1"/>
    <col min="3844" max="3844" width="10.33203125" style="72"/>
    <col min="3845" max="3845" width="11.6640625" style="72" bestFit="1" customWidth="1"/>
    <col min="3846" max="4082" width="10.33203125" style="72"/>
    <col min="4083" max="4083" width="0.5" style="72" customWidth="1"/>
    <col min="4084" max="4084" width="7" style="72" customWidth="1"/>
    <col min="4085" max="4085" width="77.1640625" style="72" customWidth="1"/>
    <col min="4086" max="4086" width="20.1640625" style="72" customWidth="1"/>
    <col min="4087" max="4087" width="13" style="72" customWidth="1"/>
    <col min="4088" max="4093" width="0" style="72" hidden="1" customWidth="1"/>
    <col min="4094" max="4094" width="11.6640625" style="72" bestFit="1" customWidth="1"/>
    <col min="4095" max="4097" width="0" style="72" hidden="1" customWidth="1"/>
    <col min="4098" max="4098" width="11.6640625" style="72" bestFit="1" customWidth="1"/>
    <col min="4099" max="4099" width="14.1640625" style="72" bestFit="1" customWidth="1"/>
    <col min="4100" max="4100" width="10.33203125" style="72"/>
    <col min="4101" max="4101" width="11.6640625" style="72" bestFit="1" customWidth="1"/>
    <col min="4102" max="4338" width="10.33203125" style="72"/>
    <col min="4339" max="4339" width="0.5" style="72" customWidth="1"/>
    <col min="4340" max="4340" width="7" style="72" customWidth="1"/>
    <col min="4341" max="4341" width="77.1640625" style="72" customWidth="1"/>
    <col min="4342" max="4342" width="20.1640625" style="72" customWidth="1"/>
    <col min="4343" max="4343" width="13" style="72" customWidth="1"/>
    <col min="4344" max="4349" width="0" style="72" hidden="1" customWidth="1"/>
    <col min="4350" max="4350" width="11.6640625" style="72" bestFit="1" customWidth="1"/>
    <col min="4351" max="4353" width="0" style="72" hidden="1" customWidth="1"/>
    <col min="4354" max="4354" width="11.6640625" style="72" bestFit="1" customWidth="1"/>
    <col min="4355" max="4355" width="14.1640625" style="72" bestFit="1" customWidth="1"/>
    <col min="4356" max="4356" width="10.33203125" style="72"/>
    <col min="4357" max="4357" width="11.6640625" style="72" bestFit="1" customWidth="1"/>
    <col min="4358" max="4594" width="10.33203125" style="72"/>
    <col min="4595" max="4595" width="0.5" style="72" customWidth="1"/>
    <col min="4596" max="4596" width="7" style="72" customWidth="1"/>
    <col min="4597" max="4597" width="77.1640625" style="72" customWidth="1"/>
    <col min="4598" max="4598" width="20.1640625" style="72" customWidth="1"/>
    <col min="4599" max="4599" width="13" style="72" customWidth="1"/>
    <col min="4600" max="4605" width="0" style="72" hidden="1" customWidth="1"/>
    <col min="4606" max="4606" width="11.6640625" style="72" bestFit="1" customWidth="1"/>
    <col min="4607" max="4609" width="0" style="72" hidden="1" customWidth="1"/>
    <col min="4610" max="4610" width="11.6640625" style="72" bestFit="1" customWidth="1"/>
    <col min="4611" max="4611" width="14.1640625" style="72" bestFit="1" customWidth="1"/>
    <col min="4612" max="4612" width="10.33203125" style="72"/>
    <col min="4613" max="4613" width="11.6640625" style="72" bestFit="1" customWidth="1"/>
    <col min="4614" max="4850" width="10.33203125" style="72"/>
    <col min="4851" max="4851" width="0.5" style="72" customWidth="1"/>
    <col min="4852" max="4852" width="7" style="72" customWidth="1"/>
    <col min="4853" max="4853" width="77.1640625" style="72" customWidth="1"/>
    <col min="4854" max="4854" width="20.1640625" style="72" customWidth="1"/>
    <col min="4855" max="4855" width="13" style="72" customWidth="1"/>
    <col min="4856" max="4861" width="0" style="72" hidden="1" customWidth="1"/>
    <col min="4862" max="4862" width="11.6640625" style="72" bestFit="1" customWidth="1"/>
    <col min="4863" max="4865" width="0" style="72" hidden="1" customWidth="1"/>
    <col min="4866" max="4866" width="11.6640625" style="72" bestFit="1" customWidth="1"/>
    <col min="4867" max="4867" width="14.1640625" style="72" bestFit="1" customWidth="1"/>
    <col min="4868" max="4868" width="10.33203125" style="72"/>
    <col min="4869" max="4869" width="11.6640625" style="72" bestFit="1" customWidth="1"/>
    <col min="4870" max="5106" width="10.33203125" style="72"/>
    <col min="5107" max="5107" width="0.5" style="72" customWidth="1"/>
    <col min="5108" max="5108" width="7" style="72" customWidth="1"/>
    <col min="5109" max="5109" width="77.1640625" style="72" customWidth="1"/>
    <col min="5110" max="5110" width="20.1640625" style="72" customWidth="1"/>
    <col min="5111" max="5111" width="13" style="72" customWidth="1"/>
    <col min="5112" max="5117" width="0" style="72" hidden="1" customWidth="1"/>
    <col min="5118" max="5118" width="11.6640625" style="72" bestFit="1" customWidth="1"/>
    <col min="5119" max="5121" width="0" style="72" hidden="1" customWidth="1"/>
    <col min="5122" max="5122" width="11.6640625" style="72" bestFit="1" customWidth="1"/>
    <col min="5123" max="5123" width="14.1640625" style="72" bestFit="1" customWidth="1"/>
    <col min="5124" max="5124" width="10.33203125" style="72"/>
    <col min="5125" max="5125" width="11.6640625" style="72" bestFit="1" customWidth="1"/>
    <col min="5126" max="5362" width="10.33203125" style="72"/>
    <col min="5363" max="5363" width="0.5" style="72" customWidth="1"/>
    <col min="5364" max="5364" width="7" style="72" customWidth="1"/>
    <col min="5365" max="5365" width="77.1640625" style="72" customWidth="1"/>
    <col min="5366" max="5366" width="20.1640625" style="72" customWidth="1"/>
    <col min="5367" max="5367" width="13" style="72" customWidth="1"/>
    <col min="5368" max="5373" width="0" style="72" hidden="1" customWidth="1"/>
    <col min="5374" max="5374" width="11.6640625" style="72" bestFit="1" customWidth="1"/>
    <col min="5375" max="5377" width="0" style="72" hidden="1" customWidth="1"/>
    <col min="5378" max="5378" width="11.6640625" style="72" bestFit="1" customWidth="1"/>
    <col min="5379" max="5379" width="14.1640625" style="72" bestFit="1" customWidth="1"/>
    <col min="5380" max="5380" width="10.33203125" style="72"/>
    <col min="5381" max="5381" width="11.6640625" style="72" bestFit="1" customWidth="1"/>
    <col min="5382" max="5618" width="10.33203125" style="72"/>
    <col min="5619" max="5619" width="0.5" style="72" customWidth="1"/>
    <col min="5620" max="5620" width="7" style="72" customWidth="1"/>
    <col min="5621" max="5621" width="77.1640625" style="72" customWidth="1"/>
    <col min="5622" max="5622" width="20.1640625" style="72" customWidth="1"/>
    <col min="5623" max="5623" width="13" style="72" customWidth="1"/>
    <col min="5624" max="5629" width="0" style="72" hidden="1" customWidth="1"/>
    <col min="5630" max="5630" width="11.6640625" style="72" bestFit="1" customWidth="1"/>
    <col min="5631" max="5633" width="0" style="72" hidden="1" customWidth="1"/>
    <col min="5634" max="5634" width="11.6640625" style="72" bestFit="1" customWidth="1"/>
    <col min="5635" max="5635" width="14.1640625" style="72" bestFit="1" customWidth="1"/>
    <col min="5636" max="5636" width="10.33203125" style="72"/>
    <col min="5637" max="5637" width="11.6640625" style="72" bestFit="1" customWidth="1"/>
    <col min="5638" max="5874" width="10.33203125" style="72"/>
    <col min="5875" max="5875" width="0.5" style="72" customWidth="1"/>
    <col min="5876" max="5876" width="7" style="72" customWidth="1"/>
    <col min="5877" max="5877" width="77.1640625" style="72" customWidth="1"/>
    <col min="5878" max="5878" width="20.1640625" style="72" customWidth="1"/>
    <col min="5879" max="5879" width="13" style="72" customWidth="1"/>
    <col min="5880" max="5885" width="0" style="72" hidden="1" customWidth="1"/>
    <col min="5886" max="5886" width="11.6640625" style="72" bestFit="1" customWidth="1"/>
    <col min="5887" max="5889" width="0" style="72" hidden="1" customWidth="1"/>
    <col min="5890" max="5890" width="11.6640625" style="72" bestFit="1" customWidth="1"/>
    <col min="5891" max="5891" width="14.1640625" style="72" bestFit="1" customWidth="1"/>
    <col min="5892" max="5892" width="10.33203125" style="72"/>
    <col min="5893" max="5893" width="11.6640625" style="72" bestFit="1" customWidth="1"/>
    <col min="5894" max="6130" width="10.33203125" style="72"/>
    <col min="6131" max="6131" width="0.5" style="72" customWidth="1"/>
    <col min="6132" max="6132" width="7" style="72" customWidth="1"/>
    <col min="6133" max="6133" width="77.1640625" style="72" customWidth="1"/>
    <col min="6134" max="6134" width="20.1640625" style="72" customWidth="1"/>
    <col min="6135" max="6135" width="13" style="72" customWidth="1"/>
    <col min="6136" max="6141" width="0" style="72" hidden="1" customWidth="1"/>
    <col min="6142" max="6142" width="11.6640625" style="72" bestFit="1" customWidth="1"/>
    <col min="6143" max="6145" width="0" style="72" hidden="1" customWidth="1"/>
    <col min="6146" max="6146" width="11.6640625" style="72" bestFit="1" customWidth="1"/>
    <col min="6147" max="6147" width="14.1640625" style="72" bestFit="1" customWidth="1"/>
    <col min="6148" max="6148" width="10.33203125" style="72"/>
    <col min="6149" max="6149" width="11.6640625" style="72" bestFit="1" customWidth="1"/>
    <col min="6150" max="6386" width="10.33203125" style="72"/>
    <col min="6387" max="6387" width="0.5" style="72" customWidth="1"/>
    <col min="6388" max="6388" width="7" style="72" customWidth="1"/>
    <col min="6389" max="6389" width="77.1640625" style="72" customWidth="1"/>
    <col min="6390" max="6390" width="20.1640625" style="72" customWidth="1"/>
    <col min="6391" max="6391" width="13" style="72" customWidth="1"/>
    <col min="6392" max="6397" width="0" style="72" hidden="1" customWidth="1"/>
    <col min="6398" max="6398" width="11.6640625" style="72" bestFit="1" customWidth="1"/>
    <col min="6399" max="6401" width="0" style="72" hidden="1" customWidth="1"/>
    <col min="6402" max="6402" width="11.6640625" style="72" bestFit="1" customWidth="1"/>
    <col min="6403" max="6403" width="14.1640625" style="72" bestFit="1" customWidth="1"/>
    <col min="6404" max="6404" width="10.33203125" style="72"/>
    <col min="6405" max="6405" width="11.6640625" style="72" bestFit="1" customWidth="1"/>
    <col min="6406" max="6642" width="10.33203125" style="72"/>
    <col min="6643" max="6643" width="0.5" style="72" customWidth="1"/>
    <col min="6644" max="6644" width="7" style="72" customWidth="1"/>
    <col min="6645" max="6645" width="77.1640625" style="72" customWidth="1"/>
    <col min="6646" max="6646" width="20.1640625" style="72" customWidth="1"/>
    <col min="6647" max="6647" width="13" style="72" customWidth="1"/>
    <col min="6648" max="6653" width="0" style="72" hidden="1" customWidth="1"/>
    <col min="6654" max="6654" width="11.6640625" style="72" bestFit="1" customWidth="1"/>
    <col min="6655" max="6657" width="0" style="72" hidden="1" customWidth="1"/>
    <col min="6658" max="6658" width="11.6640625" style="72" bestFit="1" customWidth="1"/>
    <col min="6659" max="6659" width="14.1640625" style="72" bestFit="1" customWidth="1"/>
    <col min="6660" max="6660" width="10.33203125" style="72"/>
    <col min="6661" max="6661" width="11.6640625" style="72" bestFit="1" customWidth="1"/>
    <col min="6662" max="6898" width="10.33203125" style="72"/>
    <col min="6899" max="6899" width="0.5" style="72" customWidth="1"/>
    <col min="6900" max="6900" width="7" style="72" customWidth="1"/>
    <col min="6901" max="6901" width="77.1640625" style="72" customWidth="1"/>
    <col min="6902" max="6902" width="20.1640625" style="72" customWidth="1"/>
    <col min="6903" max="6903" width="13" style="72" customWidth="1"/>
    <col min="6904" max="6909" width="0" style="72" hidden="1" customWidth="1"/>
    <col min="6910" max="6910" width="11.6640625" style="72" bestFit="1" customWidth="1"/>
    <col min="6911" max="6913" width="0" style="72" hidden="1" customWidth="1"/>
    <col min="6914" max="6914" width="11.6640625" style="72" bestFit="1" customWidth="1"/>
    <col min="6915" max="6915" width="14.1640625" style="72" bestFit="1" customWidth="1"/>
    <col min="6916" max="6916" width="10.33203125" style="72"/>
    <col min="6917" max="6917" width="11.6640625" style="72" bestFit="1" customWidth="1"/>
    <col min="6918" max="7154" width="10.33203125" style="72"/>
    <col min="7155" max="7155" width="0.5" style="72" customWidth="1"/>
    <col min="7156" max="7156" width="7" style="72" customWidth="1"/>
    <col min="7157" max="7157" width="77.1640625" style="72" customWidth="1"/>
    <col min="7158" max="7158" width="20.1640625" style="72" customWidth="1"/>
    <col min="7159" max="7159" width="13" style="72" customWidth="1"/>
    <col min="7160" max="7165" width="0" style="72" hidden="1" customWidth="1"/>
    <col min="7166" max="7166" width="11.6640625" style="72" bestFit="1" customWidth="1"/>
    <col min="7167" max="7169" width="0" style="72" hidden="1" customWidth="1"/>
    <col min="7170" max="7170" width="11.6640625" style="72" bestFit="1" customWidth="1"/>
    <col min="7171" max="7171" width="14.1640625" style="72" bestFit="1" customWidth="1"/>
    <col min="7172" max="7172" width="10.33203125" style="72"/>
    <col min="7173" max="7173" width="11.6640625" style="72" bestFit="1" customWidth="1"/>
    <col min="7174" max="7410" width="10.33203125" style="72"/>
    <col min="7411" max="7411" width="0.5" style="72" customWidth="1"/>
    <col min="7412" max="7412" width="7" style="72" customWidth="1"/>
    <col min="7413" max="7413" width="77.1640625" style="72" customWidth="1"/>
    <col min="7414" max="7414" width="20.1640625" style="72" customWidth="1"/>
    <col min="7415" max="7415" width="13" style="72" customWidth="1"/>
    <col min="7416" max="7421" width="0" style="72" hidden="1" customWidth="1"/>
    <col min="7422" max="7422" width="11.6640625" style="72" bestFit="1" customWidth="1"/>
    <col min="7423" max="7425" width="0" style="72" hidden="1" customWidth="1"/>
    <col min="7426" max="7426" width="11.6640625" style="72" bestFit="1" customWidth="1"/>
    <col min="7427" max="7427" width="14.1640625" style="72" bestFit="1" customWidth="1"/>
    <col min="7428" max="7428" width="10.33203125" style="72"/>
    <col min="7429" max="7429" width="11.6640625" style="72" bestFit="1" customWidth="1"/>
    <col min="7430" max="7666" width="10.33203125" style="72"/>
    <col min="7667" max="7667" width="0.5" style="72" customWidth="1"/>
    <col min="7668" max="7668" width="7" style="72" customWidth="1"/>
    <col min="7669" max="7669" width="77.1640625" style="72" customWidth="1"/>
    <col min="7670" max="7670" width="20.1640625" style="72" customWidth="1"/>
    <col min="7671" max="7671" width="13" style="72" customWidth="1"/>
    <col min="7672" max="7677" width="0" style="72" hidden="1" customWidth="1"/>
    <col min="7678" max="7678" width="11.6640625" style="72" bestFit="1" customWidth="1"/>
    <col min="7679" max="7681" width="0" style="72" hidden="1" customWidth="1"/>
    <col min="7682" max="7682" width="11.6640625" style="72" bestFit="1" customWidth="1"/>
    <col min="7683" max="7683" width="14.1640625" style="72" bestFit="1" customWidth="1"/>
    <col min="7684" max="7684" width="10.33203125" style="72"/>
    <col min="7685" max="7685" width="11.6640625" style="72" bestFit="1" customWidth="1"/>
    <col min="7686" max="7922" width="10.33203125" style="72"/>
    <col min="7923" max="7923" width="0.5" style="72" customWidth="1"/>
    <col min="7924" max="7924" width="7" style="72" customWidth="1"/>
    <col min="7925" max="7925" width="77.1640625" style="72" customWidth="1"/>
    <col min="7926" max="7926" width="20.1640625" style="72" customWidth="1"/>
    <col min="7927" max="7927" width="13" style="72" customWidth="1"/>
    <col min="7928" max="7933" width="0" style="72" hidden="1" customWidth="1"/>
    <col min="7934" max="7934" width="11.6640625" style="72" bestFit="1" customWidth="1"/>
    <col min="7935" max="7937" width="0" style="72" hidden="1" customWidth="1"/>
    <col min="7938" max="7938" width="11.6640625" style="72" bestFit="1" customWidth="1"/>
    <col min="7939" max="7939" width="14.1640625" style="72" bestFit="1" customWidth="1"/>
    <col min="7940" max="7940" width="10.33203125" style="72"/>
    <col min="7941" max="7941" width="11.6640625" style="72" bestFit="1" customWidth="1"/>
    <col min="7942" max="8178" width="10.33203125" style="72"/>
    <col min="8179" max="8179" width="0.5" style="72" customWidth="1"/>
    <col min="8180" max="8180" width="7" style="72" customWidth="1"/>
    <col min="8181" max="8181" width="77.1640625" style="72" customWidth="1"/>
    <col min="8182" max="8182" width="20.1640625" style="72" customWidth="1"/>
    <col min="8183" max="8183" width="13" style="72" customWidth="1"/>
    <col min="8184" max="8189" width="0" style="72" hidden="1" customWidth="1"/>
    <col min="8190" max="8190" width="11.6640625" style="72" bestFit="1" customWidth="1"/>
    <col min="8191" max="8193" width="0" style="72" hidden="1" customWidth="1"/>
    <col min="8194" max="8194" width="11.6640625" style="72" bestFit="1" customWidth="1"/>
    <col min="8195" max="8195" width="14.1640625" style="72" bestFit="1" customWidth="1"/>
    <col min="8196" max="8196" width="10.33203125" style="72"/>
    <col min="8197" max="8197" width="11.6640625" style="72" bestFit="1" customWidth="1"/>
    <col min="8198" max="8434" width="10.33203125" style="72"/>
    <col min="8435" max="8435" width="0.5" style="72" customWidth="1"/>
    <col min="8436" max="8436" width="7" style="72" customWidth="1"/>
    <col min="8437" max="8437" width="77.1640625" style="72" customWidth="1"/>
    <col min="8438" max="8438" width="20.1640625" style="72" customWidth="1"/>
    <col min="8439" max="8439" width="13" style="72" customWidth="1"/>
    <col min="8440" max="8445" width="0" style="72" hidden="1" customWidth="1"/>
    <col min="8446" max="8446" width="11.6640625" style="72" bestFit="1" customWidth="1"/>
    <col min="8447" max="8449" width="0" style="72" hidden="1" customWidth="1"/>
    <col min="8450" max="8450" width="11.6640625" style="72" bestFit="1" customWidth="1"/>
    <col min="8451" max="8451" width="14.1640625" style="72" bestFit="1" customWidth="1"/>
    <col min="8452" max="8452" width="10.33203125" style="72"/>
    <col min="8453" max="8453" width="11.6640625" style="72" bestFit="1" customWidth="1"/>
    <col min="8454" max="8690" width="10.33203125" style="72"/>
    <col min="8691" max="8691" width="0.5" style="72" customWidth="1"/>
    <col min="8692" max="8692" width="7" style="72" customWidth="1"/>
    <col min="8693" max="8693" width="77.1640625" style="72" customWidth="1"/>
    <col min="8694" max="8694" width="20.1640625" style="72" customWidth="1"/>
    <col min="8695" max="8695" width="13" style="72" customWidth="1"/>
    <col min="8696" max="8701" width="0" style="72" hidden="1" customWidth="1"/>
    <col min="8702" max="8702" width="11.6640625" style="72" bestFit="1" customWidth="1"/>
    <col min="8703" max="8705" width="0" style="72" hidden="1" customWidth="1"/>
    <col min="8706" max="8706" width="11.6640625" style="72" bestFit="1" customWidth="1"/>
    <col min="8707" max="8707" width="14.1640625" style="72" bestFit="1" customWidth="1"/>
    <col min="8708" max="8708" width="10.33203125" style="72"/>
    <col min="8709" max="8709" width="11.6640625" style="72" bestFit="1" customWidth="1"/>
    <col min="8710" max="8946" width="10.33203125" style="72"/>
    <col min="8947" max="8947" width="0.5" style="72" customWidth="1"/>
    <col min="8948" max="8948" width="7" style="72" customWidth="1"/>
    <col min="8949" max="8949" width="77.1640625" style="72" customWidth="1"/>
    <col min="8950" max="8950" width="20.1640625" style="72" customWidth="1"/>
    <col min="8951" max="8951" width="13" style="72" customWidth="1"/>
    <col min="8952" max="8957" width="0" style="72" hidden="1" customWidth="1"/>
    <col min="8958" max="8958" width="11.6640625" style="72" bestFit="1" customWidth="1"/>
    <col min="8959" max="8961" width="0" style="72" hidden="1" customWidth="1"/>
    <col min="8962" max="8962" width="11.6640625" style="72" bestFit="1" customWidth="1"/>
    <col min="8963" max="8963" width="14.1640625" style="72" bestFit="1" customWidth="1"/>
    <col min="8964" max="8964" width="10.33203125" style="72"/>
    <col min="8965" max="8965" width="11.6640625" style="72" bestFit="1" customWidth="1"/>
    <col min="8966" max="9202" width="10.33203125" style="72"/>
    <col min="9203" max="9203" width="0.5" style="72" customWidth="1"/>
    <col min="9204" max="9204" width="7" style="72" customWidth="1"/>
    <col min="9205" max="9205" width="77.1640625" style="72" customWidth="1"/>
    <col min="9206" max="9206" width="20.1640625" style="72" customWidth="1"/>
    <col min="9207" max="9207" width="13" style="72" customWidth="1"/>
    <col min="9208" max="9213" width="0" style="72" hidden="1" customWidth="1"/>
    <col min="9214" max="9214" width="11.6640625" style="72" bestFit="1" customWidth="1"/>
    <col min="9215" max="9217" width="0" style="72" hidden="1" customWidth="1"/>
    <col min="9218" max="9218" width="11.6640625" style="72" bestFit="1" customWidth="1"/>
    <col min="9219" max="9219" width="14.1640625" style="72" bestFit="1" customWidth="1"/>
    <col min="9220" max="9220" width="10.33203125" style="72"/>
    <col min="9221" max="9221" width="11.6640625" style="72" bestFit="1" customWidth="1"/>
    <col min="9222" max="9458" width="10.33203125" style="72"/>
    <col min="9459" max="9459" width="0.5" style="72" customWidth="1"/>
    <col min="9460" max="9460" width="7" style="72" customWidth="1"/>
    <col min="9461" max="9461" width="77.1640625" style="72" customWidth="1"/>
    <col min="9462" max="9462" width="20.1640625" style="72" customWidth="1"/>
    <col min="9463" max="9463" width="13" style="72" customWidth="1"/>
    <col min="9464" max="9469" width="0" style="72" hidden="1" customWidth="1"/>
    <col min="9470" max="9470" width="11.6640625" style="72" bestFit="1" customWidth="1"/>
    <col min="9471" max="9473" width="0" style="72" hidden="1" customWidth="1"/>
    <col min="9474" max="9474" width="11.6640625" style="72" bestFit="1" customWidth="1"/>
    <col min="9475" max="9475" width="14.1640625" style="72" bestFit="1" customWidth="1"/>
    <col min="9476" max="9476" width="10.33203125" style="72"/>
    <col min="9477" max="9477" width="11.6640625" style="72" bestFit="1" customWidth="1"/>
    <col min="9478" max="9714" width="10.33203125" style="72"/>
    <col min="9715" max="9715" width="0.5" style="72" customWidth="1"/>
    <col min="9716" max="9716" width="7" style="72" customWidth="1"/>
    <col min="9717" max="9717" width="77.1640625" style="72" customWidth="1"/>
    <col min="9718" max="9718" width="20.1640625" style="72" customWidth="1"/>
    <col min="9719" max="9719" width="13" style="72" customWidth="1"/>
    <col min="9720" max="9725" width="0" style="72" hidden="1" customWidth="1"/>
    <col min="9726" max="9726" width="11.6640625" style="72" bestFit="1" customWidth="1"/>
    <col min="9727" max="9729" width="0" style="72" hidden="1" customWidth="1"/>
    <col min="9730" max="9730" width="11.6640625" style="72" bestFit="1" customWidth="1"/>
    <col min="9731" max="9731" width="14.1640625" style="72" bestFit="1" customWidth="1"/>
    <col min="9732" max="9732" width="10.33203125" style="72"/>
    <col min="9733" max="9733" width="11.6640625" style="72" bestFit="1" customWidth="1"/>
    <col min="9734" max="9970" width="10.33203125" style="72"/>
    <col min="9971" max="9971" width="0.5" style="72" customWidth="1"/>
    <col min="9972" max="9972" width="7" style="72" customWidth="1"/>
    <col min="9973" max="9973" width="77.1640625" style="72" customWidth="1"/>
    <col min="9974" max="9974" width="20.1640625" style="72" customWidth="1"/>
    <col min="9975" max="9975" width="13" style="72" customWidth="1"/>
    <col min="9976" max="9981" width="0" style="72" hidden="1" customWidth="1"/>
    <col min="9982" max="9982" width="11.6640625" style="72" bestFit="1" customWidth="1"/>
    <col min="9983" max="9985" width="0" style="72" hidden="1" customWidth="1"/>
    <col min="9986" max="9986" width="11.6640625" style="72" bestFit="1" customWidth="1"/>
    <col min="9987" max="9987" width="14.1640625" style="72" bestFit="1" customWidth="1"/>
    <col min="9988" max="9988" width="10.33203125" style="72"/>
    <col min="9989" max="9989" width="11.6640625" style="72" bestFit="1" customWidth="1"/>
    <col min="9990" max="10226" width="10.33203125" style="72"/>
    <col min="10227" max="10227" width="0.5" style="72" customWidth="1"/>
    <col min="10228" max="10228" width="7" style="72" customWidth="1"/>
    <col min="10229" max="10229" width="77.1640625" style="72" customWidth="1"/>
    <col min="10230" max="10230" width="20.1640625" style="72" customWidth="1"/>
    <col min="10231" max="10231" width="13" style="72" customWidth="1"/>
    <col min="10232" max="10237" width="0" style="72" hidden="1" customWidth="1"/>
    <col min="10238" max="10238" width="11.6640625" style="72" bestFit="1" customWidth="1"/>
    <col min="10239" max="10241" width="0" style="72" hidden="1" customWidth="1"/>
    <col min="10242" max="10242" width="11.6640625" style="72" bestFit="1" customWidth="1"/>
    <col min="10243" max="10243" width="14.1640625" style="72" bestFit="1" customWidth="1"/>
    <col min="10244" max="10244" width="10.33203125" style="72"/>
    <col min="10245" max="10245" width="11.6640625" style="72" bestFit="1" customWidth="1"/>
    <col min="10246" max="10482" width="10.33203125" style="72"/>
    <col min="10483" max="10483" width="0.5" style="72" customWidth="1"/>
    <col min="10484" max="10484" width="7" style="72" customWidth="1"/>
    <col min="10485" max="10485" width="77.1640625" style="72" customWidth="1"/>
    <col min="10486" max="10486" width="20.1640625" style="72" customWidth="1"/>
    <col min="10487" max="10487" width="13" style="72" customWidth="1"/>
    <col min="10488" max="10493" width="0" style="72" hidden="1" customWidth="1"/>
    <col min="10494" max="10494" width="11.6640625" style="72" bestFit="1" customWidth="1"/>
    <col min="10495" max="10497" width="0" style="72" hidden="1" customWidth="1"/>
    <col min="10498" max="10498" width="11.6640625" style="72" bestFit="1" customWidth="1"/>
    <col min="10499" max="10499" width="14.1640625" style="72" bestFit="1" customWidth="1"/>
    <col min="10500" max="10500" width="10.33203125" style="72"/>
    <col min="10501" max="10501" width="11.6640625" style="72" bestFit="1" customWidth="1"/>
    <col min="10502" max="10738" width="10.33203125" style="72"/>
    <col min="10739" max="10739" width="0.5" style="72" customWidth="1"/>
    <col min="10740" max="10740" width="7" style="72" customWidth="1"/>
    <col min="10741" max="10741" width="77.1640625" style="72" customWidth="1"/>
    <col min="10742" max="10742" width="20.1640625" style="72" customWidth="1"/>
    <col min="10743" max="10743" width="13" style="72" customWidth="1"/>
    <col min="10744" max="10749" width="0" style="72" hidden="1" customWidth="1"/>
    <col min="10750" max="10750" width="11.6640625" style="72" bestFit="1" customWidth="1"/>
    <col min="10751" max="10753" width="0" style="72" hidden="1" customWidth="1"/>
    <col min="10754" max="10754" width="11.6640625" style="72" bestFit="1" customWidth="1"/>
    <col min="10755" max="10755" width="14.1640625" style="72" bestFit="1" customWidth="1"/>
    <col min="10756" max="10756" width="10.33203125" style="72"/>
    <col min="10757" max="10757" width="11.6640625" style="72" bestFit="1" customWidth="1"/>
    <col min="10758" max="10994" width="10.33203125" style="72"/>
    <col min="10995" max="10995" width="0.5" style="72" customWidth="1"/>
    <col min="10996" max="10996" width="7" style="72" customWidth="1"/>
    <col min="10997" max="10997" width="77.1640625" style="72" customWidth="1"/>
    <col min="10998" max="10998" width="20.1640625" style="72" customWidth="1"/>
    <col min="10999" max="10999" width="13" style="72" customWidth="1"/>
    <col min="11000" max="11005" width="0" style="72" hidden="1" customWidth="1"/>
    <col min="11006" max="11006" width="11.6640625" style="72" bestFit="1" customWidth="1"/>
    <col min="11007" max="11009" width="0" style="72" hidden="1" customWidth="1"/>
    <col min="11010" max="11010" width="11.6640625" style="72" bestFit="1" customWidth="1"/>
    <col min="11011" max="11011" width="14.1640625" style="72" bestFit="1" customWidth="1"/>
    <col min="11012" max="11012" width="10.33203125" style="72"/>
    <col min="11013" max="11013" width="11.6640625" style="72" bestFit="1" customWidth="1"/>
    <col min="11014" max="11250" width="10.33203125" style="72"/>
    <col min="11251" max="11251" width="0.5" style="72" customWidth="1"/>
    <col min="11252" max="11252" width="7" style="72" customWidth="1"/>
    <col min="11253" max="11253" width="77.1640625" style="72" customWidth="1"/>
    <col min="11254" max="11254" width="20.1640625" style="72" customWidth="1"/>
    <col min="11255" max="11255" width="13" style="72" customWidth="1"/>
    <col min="11256" max="11261" width="0" style="72" hidden="1" customWidth="1"/>
    <col min="11262" max="11262" width="11.6640625" style="72" bestFit="1" customWidth="1"/>
    <col min="11263" max="11265" width="0" style="72" hidden="1" customWidth="1"/>
    <col min="11266" max="11266" width="11.6640625" style="72" bestFit="1" customWidth="1"/>
    <col min="11267" max="11267" width="14.1640625" style="72" bestFit="1" customWidth="1"/>
    <col min="11268" max="11268" width="10.33203125" style="72"/>
    <col min="11269" max="11269" width="11.6640625" style="72" bestFit="1" customWidth="1"/>
    <col min="11270" max="11506" width="10.33203125" style="72"/>
    <col min="11507" max="11507" width="0.5" style="72" customWidth="1"/>
    <col min="11508" max="11508" width="7" style="72" customWidth="1"/>
    <col min="11509" max="11509" width="77.1640625" style="72" customWidth="1"/>
    <col min="11510" max="11510" width="20.1640625" style="72" customWidth="1"/>
    <col min="11511" max="11511" width="13" style="72" customWidth="1"/>
    <col min="11512" max="11517" width="0" style="72" hidden="1" customWidth="1"/>
    <col min="11518" max="11518" width="11.6640625" style="72" bestFit="1" customWidth="1"/>
    <col min="11519" max="11521" width="0" style="72" hidden="1" customWidth="1"/>
    <col min="11522" max="11522" width="11.6640625" style="72" bestFit="1" customWidth="1"/>
    <col min="11523" max="11523" width="14.1640625" style="72" bestFit="1" customWidth="1"/>
    <col min="11524" max="11524" width="10.33203125" style="72"/>
    <col min="11525" max="11525" width="11.6640625" style="72" bestFit="1" customWidth="1"/>
    <col min="11526" max="11762" width="10.33203125" style="72"/>
    <col min="11763" max="11763" width="0.5" style="72" customWidth="1"/>
    <col min="11764" max="11764" width="7" style="72" customWidth="1"/>
    <col min="11765" max="11765" width="77.1640625" style="72" customWidth="1"/>
    <col min="11766" max="11766" width="20.1640625" style="72" customWidth="1"/>
    <col min="11767" max="11767" width="13" style="72" customWidth="1"/>
    <col min="11768" max="11773" width="0" style="72" hidden="1" customWidth="1"/>
    <col min="11774" max="11774" width="11.6640625" style="72" bestFit="1" customWidth="1"/>
    <col min="11775" max="11777" width="0" style="72" hidden="1" customWidth="1"/>
    <col min="11778" max="11778" width="11.6640625" style="72" bestFit="1" customWidth="1"/>
    <col min="11779" max="11779" width="14.1640625" style="72" bestFit="1" customWidth="1"/>
    <col min="11780" max="11780" width="10.33203125" style="72"/>
    <col min="11781" max="11781" width="11.6640625" style="72" bestFit="1" customWidth="1"/>
    <col min="11782" max="12018" width="10.33203125" style="72"/>
    <col min="12019" max="12019" width="0.5" style="72" customWidth="1"/>
    <col min="12020" max="12020" width="7" style="72" customWidth="1"/>
    <col min="12021" max="12021" width="77.1640625" style="72" customWidth="1"/>
    <col min="12022" max="12022" width="20.1640625" style="72" customWidth="1"/>
    <col min="12023" max="12023" width="13" style="72" customWidth="1"/>
    <col min="12024" max="12029" width="0" style="72" hidden="1" customWidth="1"/>
    <col min="12030" max="12030" width="11.6640625" style="72" bestFit="1" customWidth="1"/>
    <col min="12031" max="12033" width="0" style="72" hidden="1" customWidth="1"/>
    <col min="12034" max="12034" width="11.6640625" style="72" bestFit="1" customWidth="1"/>
    <col min="12035" max="12035" width="14.1640625" style="72" bestFit="1" customWidth="1"/>
    <col min="12036" max="12036" width="10.33203125" style="72"/>
    <col min="12037" max="12037" width="11.6640625" style="72" bestFit="1" customWidth="1"/>
    <col min="12038" max="12274" width="10.33203125" style="72"/>
    <col min="12275" max="12275" width="0.5" style="72" customWidth="1"/>
    <col min="12276" max="12276" width="7" style="72" customWidth="1"/>
    <col min="12277" max="12277" width="77.1640625" style="72" customWidth="1"/>
    <col min="12278" max="12278" width="20.1640625" style="72" customWidth="1"/>
    <col min="12279" max="12279" width="13" style="72" customWidth="1"/>
    <col min="12280" max="12285" width="0" style="72" hidden="1" customWidth="1"/>
    <col min="12286" max="12286" width="11.6640625" style="72" bestFit="1" customWidth="1"/>
    <col min="12287" max="12289" width="0" style="72" hidden="1" customWidth="1"/>
    <col min="12290" max="12290" width="11.6640625" style="72" bestFit="1" customWidth="1"/>
    <col min="12291" max="12291" width="14.1640625" style="72" bestFit="1" customWidth="1"/>
    <col min="12292" max="12292" width="10.33203125" style="72"/>
    <col min="12293" max="12293" width="11.6640625" style="72" bestFit="1" customWidth="1"/>
    <col min="12294" max="12530" width="10.33203125" style="72"/>
    <col min="12531" max="12531" width="0.5" style="72" customWidth="1"/>
    <col min="12532" max="12532" width="7" style="72" customWidth="1"/>
    <col min="12533" max="12533" width="77.1640625" style="72" customWidth="1"/>
    <col min="12534" max="12534" width="20.1640625" style="72" customWidth="1"/>
    <col min="12535" max="12535" width="13" style="72" customWidth="1"/>
    <col min="12536" max="12541" width="0" style="72" hidden="1" customWidth="1"/>
    <col min="12542" max="12542" width="11.6640625" style="72" bestFit="1" customWidth="1"/>
    <col min="12543" max="12545" width="0" style="72" hidden="1" customWidth="1"/>
    <col min="12546" max="12546" width="11.6640625" style="72" bestFit="1" customWidth="1"/>
    <col min="12547" max="12547" width="14.1640625" style="72" bestFit="1" customWidth="1"/>
    <col min="12548" max="12548" width="10.33203125" style="72"/>
    <col min="12549" max="12549" width="11.6640625" style="72" bestFit="1" customWidth="1"/>
    <col min="12550" max="12786" width="10.33203125" style="72"/>
    <col min="12787" max="12787" width="0.5" style="72" customWidth="1"/>
    <col min="12788" max="12788" width="7" style="72" customWidth="1"/>
    <col min="12789" max="12789" width="77.1640625" style="72" customWidth="1"/>
    <col min="12790" max="12790" width="20.1640625" style="72" customWidth="1"/>
    <col min="12791" max="12791" width="13" style="72" customWidth="1"/>
    <col min="12792" max="12797" width="0" style="72" hidden="1" customWidth="1"/>
    <col min="12798" max="12798" width="11.6640625" style="72" bestFit="1" customWidth="1"/>
    <col min="12799" max="12801" width="0" style="72" hidden="1" customWidth="1"/>
    <col min="12802" max="12802" width="11.6640625" style="72" bestFit="1" customWidth="1"/>
    <col min="12803" max="12803" width="14.1640625" style="72" bestFit="1" customWidth="1"/>
    <col min="12804" max="12804" width="10.33203125" style="72"/>
    <col min="12805" max="12805" width="11.6640625" style="72" bestFit="1" customWidth="1"/>
    <col min="12806" max="13042" width="10.33203125" style="72"/>
    <col min="13043" max="13043" width="0.5" style="72" customWidth="1"/>
    <col min="13044" max="13044" width="7" style="72" customWidth="1"/>
    <col min="13045" max="13045" width="77.1640625" style="72" customWidth="1"/>
    <col min="13046" max="13046" width="20.1640625" style="72" customWidth="1"/>
    <col min="13047" max="13047" width="13" style="72" customWidth="1"/>
    <col min="13048" max="13053" width="0" style="72" hidden="1" customWidth="1"/>
    <col min="13054" max="13054" width="11.6640625" style="72" bestFit="1" customWidth="1"/>
    <col min="13055" max="13057" width="0" style="72" hidden="1" customWidth="1"/>
    <col min="13058" max="13058" width="11.6640625" style="72" bestFit="1" customWidth="1"/>
    <col min="13059" max="13059" width="14.1640625" style="72" bestFit="1" customWidth="1"/>
    <col min="13060" max="13060" width="10.33203125" style="72"/>
    <col min="13061" max="13061" width="11.6640625" style="72" bestFit="1" customWidth="1"/>
    <col min="13062" max="13298" width="10.33203125" style="72"/>
    <col min="13299" max="13299" width="0.5" style="72" customWidth="1"/>
    <col min="13300" max="13300" width="7" style="72" customWidth="1"/>
    <col min="13301" max="13301" width="77.1640625" style="72" customWidth="1"/>
    <col min="13302" max="13302" width="20.1640625" style="72" customWidth="1"/>
    <col min="13303" max="13303" width="13" style="72" customWidth="1"/>
    <col min="13304" max="13309" width="0" style="72" hidden="1" customWidth="1"/>
    <col min="13310" max="13310" width="11.6640625" style="72" bestFit="1" customWidth="1"/>
    <col min="13311" max="13313" width="0" style="72" hidden="1" customWidth="1"/>
    <col min="13314" max="13314" width="11.6640625" style="72" bestFit="1" customWidth="1"/>
    <col min="13315" max="13315" width="14.1640625" style="72" bestFit="1" customWidth="1"/>
    <col min="13316" max="13316" width="10.33203125" style="72"/>
    <col min="13317" max="13317" width="11.6640625" style="72" bestFit="1" customWidth="1"/>
    <col min="13318" max="13554" width="10.33203125" style="72"/>
    <col min="13555" max="13555" width="0.5" style="72" customWidth="1"/>
    <col min="13556" max="13556" width="7" style="72" customWidth="1"/>
    <col min="13557" max="13557" width="77.1640625" style="72" customWidth="1"/>
    <col min="13558" max="13558" width="20.1640625" style="72" customWidth="1"/>
    <col min="13559" max="13559" width="13" style="72" customWidth="1"/>
    <col min="13560" max="13565" width="0" style="72" hidden="1" customWidth="1"/>
    <col min="13566" max="13566" width="11.6640625" style="72" bestFit="1" customWidth="1"/>
    <col min="13567" max="13569" width="0" style="72" hidden="1" customWidth="1"/>
    <col min="13570" max="13570" width="11.6640625" style="72" bestFit="1" customWidth="1"/>
    <col min="13571" max="13571" width="14.1640625" style="72" bestFit="1" customWidth="1"/>
    <col min="13572" max="13572" width="10.33203125" style="72"/>
    <col min="13573" max="13573" width="11.6640625" style="72" bestFit="1" customWidth="1"/>
    <col min="13574" max="13810" width="10.33203125" style="72"/>
    <col min="13811" max="13811" width="0.5" style="72" customWidth="1"/>
    <col min="13812" max="13812" width="7" style="72" customWidth="1"/>
    <col min="13813" max="13813" width="77.1640625" style="72" customWidth="1"/>
    <col min="13814" max="13814" width="20.1640625" style="72" customWidth="1"/>
    <col min="13815" max="13815" width="13" style="72" customWidth="1"/>
    <col min="13816" max="13821" width="0" style="72" hidden="1" customWidth="1"/>
    <col min="13822" max="13822" width="11.6640625" style="72" bestFit="1" customWidth="1"/>
    <col min="13823" max="13825" width="0" style="72" hidden="1" customWidth="1"/>
    <col min="13826" max="13826" width="11.6640625" style="72" bestFit="1" customWidth="1"/>
    <col min="13827" max="13827" width="14.1640625" style="72" bestFit="1" customWidth="1"/>
    <col min="13828" max="13828" width="10.33203125" style="72"/>
    <col min="13829" max="13829" width="11.6640625" style="72" bestFit="1" customWidth="1"/>
    <col min="13830" max="14066" width="10.33203125" style="72"/>
    <col min="14067" max="14067" width="0.5" style="72" customWidth="1"/>
    <col min="14068" max="14068" width="7" style="72" customWidth="1"/>
    <col min="14069" max="14069" width="77.1640625" style="72" customWidth="1"/>
    <col min="14070" max="14070" width="20.1640625" style="72" customWidth="1"/>
    <col min="14071" max="14071" width="13" style="72" customWidth="1"/>
    <col min="14072" max="14077" width="0" style="72" hidden="1" customWidth="1"/>
    <col min="14078" max="14078" width="11.6640625" style="72" bestFit="1" customWidth="1"/>
    <col min="14079" max="14081" width="0" style="72" hidden="1" customWidth="1"/>
    <col min="14082" max="14082" width="11.6640625" style="72" bestFit="1" customWidth="1"/>
    <col min="14083" max="14083" width="14.1640625" style="72" bestFit="1" customWidth="1"/>
    <col min="14084" max="14084" width="10.33203125" style="72"/>
    <col min="14085" max="14085" width="11.6640625" style="72" bestFit="1" customWidth="1"/>
    <col min="14086" max="14322" width="10.33203125" style="72"/>
    <col min="14323" max="14323" width="0.5" style="72" customWidth="1"/>
    <col min="14324" max="14324" width="7" style="72" customWidth="1"/>
    <col min="14325" max="14325" width="77.1640625" style="72" customWidth="1"/>
    <col min="14326" max="14326" width="20.1640625" style="72" customWidth="1"/>
    <col min="14327" max="14327" width="13" style="72" customWidth="1"/>
    <col min="14328" max="14333" width="0" style="72" hidden="1" customWidth="1"/>
    <col min="14334" max="14334" width="11.6640625" style="72" bestFit="1" customWidth="1"/>
    <col min="14335" max="14337" width="0" style="72" hidden="1" customWidth="1"/>
    <col min="14338" max="14338" width="11.6640625" style="72" bestFit="1" customWidth="1"/>
    <col min="14339" max="14339" width="14.1640625" style="72" bestFit="1" customWidth="1"/>
    <col min="14340" max="14340" width="10.33203125" style="72"/>
    <col min="14341" max="14341" width="11.6640625" style="72" bestFit="1" customWidth="1"/>
    <col min="14342" max="14578" width="10.33203125" style="72"/>
    <col min="14579" max="14579" width="0.5" style="72" customWidth="1"/>
    <col min="14580" max="14580" width="7" style="72" customWidth="1"/>
    <col min="14581" max="14581" width="77.1640625" style="72" customWidth="1"/>
    <col min="14582" max="14582" width="20.1640625" style="72" customWidth="1"/>
    <col min="14583" max="14583" width="13" style="72" customWidth="1"/>
    <col min="14584" max="14589" width="0" style="72" hidden="1" customWidth="1"/>
    <col min="14590" max="14590" width="11.6640625" style="72" bestFit="1" customWidth="1"/>
    <col min="14591" max="14593" width="0" style="72" hidden="1" customWidth="1"/>
    <col min="14594" max="14594" width="11.6640625" style="72" bestFit="1" customWidth="1"/>
    <col min="14595" max="14595" width="14.1640625" style="72" bestFit="1" customWidth="1"/>
    <col min="14596" max="14596" width="10.33203125" style="72"/>
    <col min="14597" max="14597" width="11.6640625" style="72" bestFit="1" customWidth="1"/>
    <col min="14598" max="14834" width="10.33203125" style="72"/>
    <col min="14835" max="14835" width="0.5" style="72" customWidth="1"/>
    <col min="14836" max="14836" width="7" style="72" customWidth="1"/>
    <col min="14837" max="14837" width="77.1640625" style="72" customWidth="1"/>
    <col min="14838" max="14838" width="20.1640625" style="72" customWidth="1"/>
    <col min="14839" max="14839" width="13" style="72" customWidth="1"/>
    <col min="14840" max="14845" width="0" style="72" hidden="1" customWidth="1"/>
    <col min="14846" max="14846" width="11.6640625" style="72" bestFit="1" customWidth="1"/>
    <col min="14847" max="14849" width="0" style="72" hidden="1" customWidth="1"/>
    <col min="14850" max="14850" width="11.6640625" style="72" bestFit="1" customWidth="1"/>
    <col min="14851" max="14851" width="14.1640625" style="72" bestFit="1" customWidth="1"/>
    <col min="14852" max="14852" width="10.33203125" style="72"/>
    <col min="14853" max="14853" width="11.6640625" style="72" bestFit="1" customWidth="1"/>
    <col min="14854" max="15090" width="10.33203125" style="72"/>
    <col min="15091" max="15091" width="0.5" style="72" customWidth="1"/>
    <col min="15092" max="15092" width="7" style="72" customWidth="1"/>
    <col min="15093" max="15093" width="77.1640625" style="72" customWidth="1"/>
    <col min="15094" max="15094" width="20.1640625" style="72" customWidth="1"/>
    <col min="15095" max="15095" width="13" style="72" customWidth="1"/>
    <col min="15096" max="15101" width="0" style="72" hidden="1" customWidth="1"/>
    <col min="15102" max="15102" width="11.6640625" style="72" bestFit="1" customWidth="1"/>
    <col min="15103" max="15105" width="0" style="72" hidden="1" customWidth="1"/>
    <col min="15106" max="15106" width="11.6640625" style="72" bestFit="1" customWidth="1"/>
    <col min="15107" max="15107" width="14.1640625" style="72" bestFit="1" customWidth="1"/>
    <col min="15108" max="15108" width="10.33203125" style="72"/>
    <col min="15109" max="15109" width="11.6640625" style="72" bestFit="1" customWidth="1"/>
    <col min="15110" max="15346" width="10.33203125" style="72"/>
    <col min="15347" max="15347" width="0.5" style="72" customWidth="1"/>
    <col min="15348" max="15348" width="7" style="72" customWidth="1"/>
    <col min="15349" max="15349" width="77.1640625" style="72" customWidth="1"/>
    <col min="15350" max="15350" width="20.1640625" style="72" customWidth="1"/>
    <col min="15351" max="15351" width="13" style="72" customWidth="1"/>
    <col min="15352" max="15357" width="0" style="72" hidden="1" customWidth="1"/>
    <col min="15358" max="15358" width="11.6640625" style="72" bestFit="1" customWidth="1"/>
    <col min="15359" max="15361" width="0" style="72" hidden="1" customWidth="1"/>
    <col min="15362" max="15362" width="11.6640625" style="72" bestFit="1" customWidth="1"/>
    <col min="15363" max="15363" width="14.1640625" style="72" bestFit="1" customWidth="1"/>
    <col min="15364" max="15364" width="10.33203125" style="72"/>
    <col min="15365" max="15365" width="11.6640625" style="72" bestFit="1" customWidth="1"/>
    <col min="15366" max="15602" width="10.33203125" style="72"/>
    <col min="15603" max="15603" width="0.5" style="72" customWidth="1"/>
    <col min="15604" max="15604" width="7" style="72" customWidth="1"/>
    <col min="15605" max="15605" width="77.1640625" style="72" customWidth="1"/>
    <col min="15606" max="15606" width="20.1640625" style="72" customWidth="1"/>
    <col min="15607" max="15607" width="13" style="72" customWidth="1"/>
    <col min="15608" max="15613" width="0" style="72" hidden="1" customWidth="1"/>
    <col min="15614" max="15614" width="11.6640625" style="72" bestFit="1" customWidth="1"/>
    <col min="15615" max="15617" width="0" style="72" hidden="1" customWidth="1"/>
    <col min="15618" max="15618" width="11.6640625" style="72" bestFit="1" customWidth="1"/>
    <col min="15619" max="15619" width="14.1640625" style="72" bestFit="1" customWidth="1"/>
    <col min="15620" max="15620" width="10.33203125" style="72"/>
    <col min="15621" max="15621" width="11.6640625" style="72" bestFit="1" customWidth="1"/>
    <col min="15622" max="15858" width="10.33203125" style="72"/>
    <col min="15859" max="15859" width="0.5" style="72" customWidth="1"/>
    <col min="15860" max="15860" width="7" style="72" customWidth="1"/>
    <col min="15861" max="15861" width="77.1640625" style="72" customWidth="1"/>
    <col min="15862" max="15862" width="20.1640625" style="72" customWidth="1"/>
    <col min="15863" max="15863" width="13" style="72" customWidth="1"/>
    <col min="15864" max="15869" width="0" style="72" hidden="1" customWidth="1"/>
    <col min="15870" max="15870" width="11.6640625" style="72" bestFit="1" customWidth="1"/>
    <col min="15871" max="15873" width="0" style="72" hidden="1" customWidth="1"/>
    <col min="15874" max="15874" width="11.6640625" style="72" bestFit="1" customWidth="1"/>
    <col min="15875" max="15875" width="14.1640625" style="72" bestFit="1" customWidth="1"/>
    <col min="15876" max="15876" width="10.33203125" style="72"/>
    <col min="15877" max="15877" width="11.6640625" style="72" bestFit="1" customWidth="1"/>
    <col min="15878" max="16114" width="10.33203125" style="72"/>
    <col min="16115" max="16115" width="0.5" style="72" customWidth="1"/>
    <col min="16116" max="16116" width="7" style="72" customWidth="1"/>
    <col min="16117" max="16117" width="77.1640625" style="72" customWidth="1"/>
    <col min="16118" max="16118" width="20.1640625" style="72" customWidth="1"/>
    <col min="16119" max="16119" width="13" style="72" customWidth="1"/>
    <col min="16120" max="16125" width="0" style="72" hidden="1" customWidth="1"/>
    <col min="16126" max="16126" width="11.6640625" style="72" bestFit="1" customWidth="1"/>
    <col min="16127" max="16129" width="0" style="72" hidden="1" customWidth="1"/>
    <col min="16130" max="16130" width="11.6640625" style="72" bestFit="1" customWidth="1"/>
    <col min="16131" max="16131" width="14.1640625" style="72" bestFit="1" customWidth="1"/>
    <col min="16132" max="16132" width="10.33203125" style="72"/>
    <col min="16133" max="16133" width="11.6640625" style="72" bestFit="1" customWidth="1"/>
    <col min="16134" max="16384" width="10.33203125" style="72"/>
  </cols>
  <sheetData>
    <row r="1" spans="1:5" ht="12.75" customHeight="1">
      <c r="A1" s="201" t="s">
        <v>38</v>
      </c>
      <c r="B1" s="201"/>
      <c r="C1" s="201"/>
      <c r="D1" s="201"/>
      <c r="E1" s="201"/>
    </row>
    <row r="2" spans="1:5">
      <c r="B2" s="73"/>
      <c r="C2" s="74"/>
      <c r="D2" s="73"/>
      <c r="E2" s="73"/>
    </row>
    <row r="3" spans="1:5" ht="16.5" customHeight="1">
      <c r="B3" s="75">
        <v>1</v>
      </c>
      <c r="C3" s="76" t="s">
        <v>39</v>
      </c>
      <c r="D3" s="77">
        <v>0</v>
      </c>
      <c r="E3" s="78" t="s">
        <v>41</v>
      </c>
    </row>
    <row r="4" spans="1:5" ht="16.5" customHeight="1">
      <c r="B4" s="75">
        <v>2</v>
      </c>
      <c r="C4" s="76" t="s">
        <v>40</v>
      </c>
      <c r="D4" s="77">
        <f>+РЕСУРС!H70</f>
        <v>1010288234.5839542</v>
      </c>
      <c r="E4" s="78" t="s">
        <v>41</v>
      </c>
    </row>
    <row r="5" spans="1:5" ht="16.5" customHeight="1">
      <c r="B5" s="75"/>
      <c r="C5" s="76" t="s">
        <v>61</v>
      </c>
      <c r="D5" s="79">
        <f>РЕСУРС!H72</f>
        <v>157722.76143607087</v>
      </c>
      <c r="E5" s="78" t="s">
        <v>41</v>
      </c>
    </row>
    <row r="6" spans="1:5" ht="16.5" customHeight="1">
      <c r="B6" s="75"/>
      <c r="C6" s="76" t="s">
        <v>42</v>
      </c>
      <c r="D6" s="77"/>
      <c r="E6" s="78" t="s">
        <v>41</v>
      </c>
    </row>
    <row r="7" spans="1:5" ht="16.5" customHeight="1">
      <c r="B7" s="75"/>
      <c r="C7" s="76" t="s">
        <v>43</v>
      </c>
      <c r="D7" s="77">
        <v>0</v>
      </c>
      <c r="E7" s="78" t="s">
        <v>41</v>
      </c>
    </row>
    <row r="8" spans="1:5" ht="16.5" customHeight="1">
      <c r="B8" s="75">
        <v>3</v>
      </c>
      <c r="C8" s="76" t="s">
        <v>44</v>
      </c>
      <c r="D8" s="77">
        <f>ROUND(D9*D10/D11*D12,0)</f>
        <v>15860081</v>
      </c>
      <c r="E8" s="78" t="s">
        <v>41</v>
      </c>
    </row>
    <row r="9" spans="1:5" ht="16.5" customHeight="1">
      <c r="B9" s="80" t="s">
        <v>3</v>
      </c>
      <c r="C9" s="76" t="s">
        <v>45</v>
      </c>
      <c r="D9" s="81">
        <f>+РЕСУРС!F15</f>
        <v>571.39114189999998</v>
      </c>
      <c r="E9" s="78" t="s">
        <v>46</v>
      </c>
    </row>
    <row r="10" spans="1:5" s="82" customFormat="1" ht="40.5">
      <c r="B10" s="83" t="s">
        <v>4</v>
      </c>
      <c r="C10" s="84" t="s">
        <v>47</v>
      </c>
      <c r="D10" s="85">
        <f>РЕСУРС!G15/1.12*'Исходные данные'!D11</f>
        <v>4070607.75</v>
      </c>
      <c r="E10" s="86" t="s">
        <v>48</v>
      </c>
    </row>
    <row r="11" spans="1:5" s="82" customFormat="1" ht="40.5">
      <c r="B11" s="83" t="s">
        <v>5</v>
      </c>
      <c r="C11" s="84" t="s">
        <v>49</v>
      </c>
      <c r="D11" s="87">
        <v>164.25</v>
      </c>
      <c r="E11" s="86" t="s">
        <v>50</v>
      </c>
    </row>
    <row r="12" spans="1:5" ht="13.5">
      <c r="B12" s="83" t="s">
        <v>6</v>
      </c>
      <c r="C12" s="76" t="s">
        <v>51</v>
      </c>
      <c r="D12" s="88">
        <v>1.1200000000000001</v>
      </c>
      <c r="E12" s="78"/>
    </row>
    <row r="13" spans="1:5" ht="13.5">
      <c r="B13" s="75">
        <v>4</v>
      </c>
      <c r="C13" s="76" t="s">
        <v>52</v>
      </c>
      <c r="D13" s="77">
        <f>+РЕСУРС!H45</f>
        <v>160433572.75433177</v>
      </c>
      <c r="E13" s="78" t="s">
        <v>41</v>
      </c>
    </row>
    <row r="14" spans="1:5" ht="13.5">
      <c r="B14" s="75"/>
      <c r="C14" s="89" t="s">
        <v>55</v>
      </c>
      <c r="D14" s="77"/>
      <c r="E14" s="78"/>
    </row>
    <row r="15" spans="1:5" ht="13.5">
      <c r="B15" s="75">
        <v>5</v>
      </c>
      <c r="C15" s="76" t="s">
        <v>62</v>
      </c>
      <c r="D15" s="77">
        <f>(D4+D5+D8+D13)*D16</f>
        <v>201745733.88695279</v>
      </c>
      <c r="E15" s="78" t="s">
        <v>41</v>
      </c>
    </row>
    <row r="16" spans="1:5" ht="13.5">
      <c r="B16" s="75"/>
      <c r="C16" s="89" t="s">
        <v>63</v>
      </c>
      <c r="D16" s="90">
        <v>0.17</v>
      </c>
      <c r="E16" s="91" t="s">
        <v>54</v>
      </c>
    </row>
    <row r="17" spans="2:5" ht="13.5">
      <c r="B17" s="75"/>
      <c r="C17" s="89" t="s">
        <v>55</v>
      </c>
      <c r="D17" s="88"/>
      <c r="E17" s="78" t="s">
        <v>41</v>
      </c>
    </row>
    <row r="18" spans="2:5" ht="13.5">
      <c r="B18" s="75">
        <v>6</v>
      </c>
      <c r="C18" s="89" t="s">
        <v>64</v>
      </c>
      <c r="D18" s="77">
        <f>(D4+D5+D8+D13)*D19</f>
        <v>0</v>
      </c>
      <c r="E18" s="78"/>
    </row>
    <row r="19" spans="2:5" ht="13.5">
      <c r="B19" s="75"/>
      <c r="C19" s="89" t="s">
        <v>63</v>
      </c>
      <c r="D19" s="92">
        <v>0</v>
      </c>
      <c r="E19" s="78"/>
    </row>
    <row r="20" spans="2:5" ht="13.5">
      <c r="B20" s="75"/>
      <c r="C20" s="89" t="s">
        <v>55</v>
      </c>
      <c r="D20" s="88"/>
      <c r="E20" s="78"/>
    </row>
    <row r="21" spans="2:5" ht="13.5">
      <c r="B21" s="75">
        <v>7</v>
      </c>
      <c r="C21" s="76" t="s">
        <v>56</v>
      </c>
      <c r="D21" s="77">
        <v>0</v>
      </c>
      <c r="E21" s="78" t="s">
        <v>41</v>
      </c>
    </row>
    <row r="22" spans="2:5" ht="13.5">
      <c r="B22" s="75"/>
      <c r="C22" s="89" t="s">
        <v>53</v>
      </c>
      <c r="D22" s="93"/>
      <c r="E22" s="91" t="s">
        <v>54</v>
      </c>
    </row>
    <row r="23" spans="2:5" ht="13.5">
      <c r="B23" s="75"/>
      <c r="C23" s="89" t="s">
        <v>55</v>
      </c>
      <c r="D23" s="88"/>
      <c r="E23" s="78" t="s">
        <v>41</v>
      </c>
    </row>
    <row r="24" spans="2:5" ht="13.5">
      <c r="B24" s="75">
        <v>8</v>
      </c>
      <c r="C24" s="76" t="s">
        <v>57</v>
      </c>
      <c r="D24" s="77">
        <f>(D4+D5+D8+D13+D15)*D25</f>
        <v>4443153.1039573606</v>
      </c>
      <c r="E24" s="78" t="s">
        <v>41</v>
      </c>
    </row>
    <row r="25" spans="2:5" ht="13.5">
      <c r="B25" s="75"/>
      <c r="C25" s="89" t="s">
        <v>53</v>
      </c>
      <c r="D25" s="93">
        <v>3.2000000000000002E-3</v>
      </c>
      <c r="E25" s="91" t="s">
        <v>54</v>
      </c>
    </row>
    <row r="26" spans="2:5" ht="13.5">
      <c r="B26" s="75"/>
      <c r="C26" s="89" t="s">
        <v>55</v>
      </c>
      <c r="D26" s="94"/>
      <c r="E26" s="78" t="s">
        <v>41</v>
      </c>
    </row>
    <row r="27" spans="2:5" ht="13.5">
      <c r="B27" s="75">
        <v>9</v>
      </c>
      <c r="C27" s="76" t="s">
        <v>58</v>
      </c>
      <c r="D27" s="95">
        <v>1</v>
      </c>
      <c r="E27" s="91" t="s">
        <v>54</v>
      </c>
    </row>
    <row r="28" spans="2:5" ht="18" customHeight="1">
      <c r="B28" s="75"/>
      <c r="C28" s="76" t="s">
        <v>59</v>
      </c>
      <c r="D28" s="96">
        <f>ROUND((D4+D8+D13+D15+D5+D6)*D27+D3+D7+D21+D18+D24,0)/1000</f>
        <v>1392928.4979999999</v>
      </c>
      <c r="E28" s="78" t="s">
        <v>60</v>
      </c>
    </row>
    <row r="29" spans="2:5">
      <c r="B29" s="97"/>
      <c r="C29" s="88"/>
      <c r="D29" s="98"/>
      <c r="E29" s="78"/>
    </row>
    <row r="30" spans="2:5">
      <c r="B30" s="99"/>
      <c r="D30" s="100"/>
      <c r="E30" s="101"/>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73"/>
  <sheetViews>
    <sheetView showGridLines="0" view="pageBreakPreview" zoomScaleSheetLayoutView="100" workbookViewId="0">
      <selection activeCell="N23" sqref="N23"/>
    </sheetView>
  </sheetViews>
  <sheetFormatPr defaultColWidth="9.33203125" defaultRowHeight="12.75"/>
  <cols>
    <col min="1" max="1" width="3.83203125" style="1" customWidth="1"/>
    <col min="2" max="2" width="13.5" style="1" hidden="1" customWidth="1"/>
    <col min="3" max="3" width="5.83203125" style="1" hidden="1" customWidth="1"/>
    <col min="4" max="4" width="59" style="68" customWidth="1"/>
    <col min="5" max="5" width="9.83203125" style="1" customWidth="1"/>
    <col min="6" max="6" width="11.1640625" style="1" customWidth="1"/>
    <col min="7" max="7" width="12.1640625" style="44" bestFit="1" customWidth="1"/>
    <col min="8" max="8" width="17.1640625" style="44" customWidth="1"/>
    <col min="9" max="9" width="9.6640625" style="1" bestFit="1" customWidth="1"/>
    <col min="10" max="16384" width="9.33203125" style="1"/>
  </cols>
  <sheetData>
    <row r="2" spans="1:8" ht="51.75" customHeight="1">
      <c r="A2" s="202" t="s">
        <v>470</v>
      </c>
      <c r="B2" s="202"/>
      <c r="C2" s="202"/>
      <c r="D2" s="202"/>
      <c r="E2" s="202"/>
      <c r="F2" s="202"/>
      <c r="G2" s="202"/>
      <c r="H2" s="202"/>
    </row>
    <row r="3" spans="1:8" ht="4.5" customHeight="1">
      <c r="A3" s="2"/>
      <c r="B3" s="2"/>
      <c r="C3" s="2"/>
      <c r="D3" s="67"/>
      <c r="E3" s="3"/>
      <c r="F3" s="3"/>
      <c r="G3" s="43"/>
      <c r="H3" s="43"/>
    </row>
    <row r="4" spans="1:8" ht="15">
      <c r="A4" s="203" t="s">
        <v>92</v>
      </c>
      <c r="B4" s="203"/>
      <c r="C4" s="203"/>
      <c r="D4" s="203"/>
      <c r="E4" s="203"/>
      <c r="F4" s="203"/>
      <c r="G4" s="203"/>
      <c r="H4" s="203"/>
    </row>
    <row r="5" spans="1:8" ht="21.75" customHeight="1">
      <c r="A5" s="203" t="s">
        <v>79</v>
      </c>
      <c r="B5" s="203"/>
      <c r="C5" s="203"/>
      <c r="D5" s="203"/>
      <c r="E5" s="203"/>
      <c r="F5" s="203"/>
      <c r="G5" s="203"/>
      <c r="H5" s="203"/>
    </row>
    <row r="7" spans="1:8">
      <c r="A7" s="1" t="s">
        <v>0</v>
      </c>
      <c r="C7" s="204" t="s">
        <v>1</v>
      </c>
      <c r="D7" s="204"/>
      <c r="E7" s="204"/>
      <c r="F7" s="204"/>
      <c r="G7" s="204"/>
      <c r="H7" s="204"/>
    </row>
    <row r="8" spans="1:8" ht="13.15" customHeight="1">
      <c r="A8" s="209" t="s">
        <v>24</v>
      </c>
      <c r="B8" s="209" t="s">
        <v>66</v>
      </c>
      <c r="C8" s="209" t="s">
        <v>25</v>
      </c>
      <c r="D8" s="212" t="s">
        <v>26</v>
      </c>
      <c r="E8" s="209" t="s">
        <v>2</v>
      </c>
      <c r="F8" s="209" t="s">
        <v>27</v>
      </c>
      <c r="G8" s="215" t="s">
        <v>67</v>
      </c>
      <c r="H8" s="216"/>
    </row>
    <row r="9" spans="1:8" ht="13.15" customHeight="1">
      <c r="A9" s="210"/>
      <c r="B9" s="210"/>
      <c r="C9" s="210"/>
      <c r="D9" s="213"/>
      <c r="E9" s="210"/>
      <c r="F9" s="210"/>
      <c r="G9" s="221" t="s">
        <v>28</v>
      </c>
      <c r="H9" s="222"/>
    </row>
    <row r="10" spans="1:8">
      <c r="A10" s="211"/>
      <c r="B10" s="211"/>
      <c r="C10" s="211"/>
      <c r="D10" s="214"/>
      <c r="E10" s="211"/>
      <c r="F10" s="211"/>
      <c r="G10" s="45" t="s">
        <v>29</v>
      </c>
      <c r="H10" s="45" t="s">
        <v>30</v>
      </c>
    </row>
    <row r="11" spans="1:8">
      <c r="A11" s="4">
        <v>1</v>
      </c>
      <c r="B11" s="5">
        <v>2</v>
      </c>
      <c r="C11" s="5">
        <v>3</v>
      </c>
      <c r="D11" s="69">
        <v>4</v>
      </c>
      <c r="E11" s="5">
        <v>5</v>
      </c>
      <c r="F11" s="5">
        <v>6</v>
      </c>
      <c r="G11" s="46">
        <v>7</v>
      </c>
      <c r="H11" s="46">
        <v>8</v>
      </c>
    </row>
    <row r="12" spans="1:8">
      <c r="A12" s="223"/>
      <c r="B12" s="224"/>
      <c r="C12" s="224"/>
      <c r="D12" s="224"/>
      <c r="E12" s="224"/>
      <c r="F12" s="224"/>
      <c r="G12" s="224"/>
      <c r="H12" s="224"/>
    </row>
    <row r="13" spans="1:8" ht="15.75">
      <c r="A13" s="207" t="s">
        <v>91</v>
      </c>
      <c r="B13" s="208"/>
      <c r="C13" s="208"/>
      <c r="D13" s="208"/>
      <c r="E13" s="208"/>
      <c r="F13" s="208"/>
      <c r="G13" s="208"/>
      <c r="H13" s="208"/>
    </row>
    <row r="14" spans="1:8" s="6" customFormat="1" ht="15" customHeight="1">
      <c r="A14" s="205" t="s">
        <v>31</v>
      </c>
      <c r="B14" s="206"/>
      <c r="C14" s="206"/>
      <c r="D14" s="206"/>
      <c r="E14" s="206"/>
      <c r="F14" s="206"/>
      <c r="G14" s="206"/>
      <c r="H14" s="206"/>
    </row>
    <row r="15" spans="1:8" s="6" customFormat="1">
      <c r="A15" s="132" t="s">
        <v>149</v>
      </c>
      <c r="B15" s="132"/>
      <c r="C15" s="133">
        <v>1</v>
      </c>
      <c r="D15" s="134" t="s">
        <v>68</v>
      </c>
      <c r="E15" s="135" t="s">
        <v>69</v>
      </c>
      <c r="F15" s="152">
        <v>571.39114189999998</v>
      </c>
      <c r="G15" s="49">
        <v>27756.960000000003</v>
      </c>
      <c r="H15" s="47">
        <f>+G15*F15</f>
        <v>15860081.070072625</v>
      </c>
    </row>
    <row r="16" spans="1:8" s="6" customFormat="1">
      <c r="A16" s="132" t="s">
        <v>150</v>
      </c>
      <c r="B16" s="132"/>
      <c r="C16" s="133">
        <v>3</v>
      </c>
      <c r="D16" s="134" t="s">
        <v>70</v>
      </c>
      <c r="E16" s="135" t="s">
        <v>69</v>
      </c>
      <c r="F16" s="152">
        <v>577.41466465999997</v>
      </c>
      <c r="G16" s="47"/>
      <c r="H16" s="47">
        <v>0</v>
      </c>
    </row>
    <row r="17" spans="1:8" s="6" customFormat="1">
      <c r="A17" s="225"/>
      <c r="B17" s="226"/>
      <c r="C17" s="227"/>
      <c r="D17" s="70" t="s">
        <v>32</v>
      </c>
      <c r="E17" s="7" t="s">
        <v>33</v>
      </c>
      <c r="F17" s="225"/>
      <c r="G17" s="227"/>
      <c r="H17" s="48">
        <f>SUM(H15:H16)</f>
        <v>15860081.070072625</v>
      </c>
    </row>
    <row r="18" spans="1:8" s="6" customFormat="1">
      <c r="A18" s="217"/>
      <c r="B18" s="218"/>
      <c r="C18" s="218"/>
      <c r="D18" s="218"/>
      <c r="E18" s="218"/>
      <c r="F18" s="218"/>
      <c r="G18" s="218"/>
      <c r="H18" s="218"/>
    </row>
    <row r="19" spans="1:8" s="6" customFormat="1" ht="15.75">
      <c r="A19" s="219" t="s">
        <v>34</v>
      </c>
      <c r="B19" s="220"/>
      <c r="C19" s="220"/>
      <c r="D19" s="220"/>
      <c r="E19" s="220"/>
      <c r="F19" s="220"/>
      <c r="G19" s="220"/>
      <c r="H19" s="220"/>
    </row>
    <row r="20" spans="1:8" s="6" customFormat="1">
      <c r="A20" s="148" t="s">
        <v>149</v>
      </c>
      <c r="B20" s="148"/>
      <c r="C20" s="149">
        <v>97</v>
      </c>
      <c r="D20" s="150" t="s">
        <v>80</v>
      </c>
      <c r="E20" s="151" t="s">
        <v>71</v>
      </c>
      <c r="F20" s="153">
        <v>22.832550000000001</v>
      </c>
      <c r="G20" s="47">
        <v>316771</v>
      </c>
      <c r="H20" s="47">
        <f t="shared" ref="H20" si="0">+G20*F20</f>
        <v>7232689.6960500004</v>
      </c>
    </row>
    <row r="21" spans="1:8" s="6" customFormat="1">
      <c r="A21" s="148" t="s">
        <v>150</v>
      </c>
      <c r="B21" s="148"/>
      <c r="C21" s="149">
        <v>107</v>
      </c>
      <c r="D21" s="150" t="s">
        <v>72</v>
      </c>
      <c r="E21" s="151" t="s">
        <v>71</v>
      </c>
      <c r="F21" s="153">
        <v>36.591886199999998</v>
      </c>
      <c r="G21" s="47">
        <v>294846</v>
      </c>
      <c r="H21" s="47">
        <f t="shared" ref="H21:H34" si="1">+G21*F21</f>
        <v>10788971.2785252</v>
      </c>
    </row>
    <row r="22" spans="1:8" s="6" customFormat="1">
      <c r="A22" s="148" t="s">
        <v>151</v>
      </c>
      <c r="B22" s="148"/>
      <c r="C22" s="149">
        <v>108</v>
      </c>
      <c r="D22" s="150" t="s">
        <v>73</v>
      </c>
      <c r="E22" s="151" t="s">
        <v>71</v>
      </c>
      <c r="F22" s="153">
        <v>9.2093100000000003</v>
      </c>
      <c r="G22" s="47">
        <v>180023</v>
      </c>
      <c r="H22" s="47">
        <f t="shared" si="1"/>
        <v>1657887.6141300001</v>
      </c>
    </row>
    <row r="23" spans="1:8" s="6" customFormat="1">
      <c r="A23" s="148" t="s">
        <v>152</v>
      </c>
      <c r="B23" s="148"/>
      <c r="C23" s="149">
        <v>403</v>
      </c>
      <c r="D23" s="150" t="s">
        <v>120</v>
      </c>
      <c r="E23" s="151" t="s">
        <v>71</v>
      </c>
      <c r="F23" s="153">
        <v>2.3385599999999999E-2</v>
      </c>
      <c r="G23" s="47">
        <v>1672</v>
      </c>
      <c r="H23" s="47">
        <f t="shared" si="1"/>
        <v>39.100723199999997</v>
      </c>
    </row>
    <row r="24" spans="1:8" s="6" customFormat="1">
      <c r="A24" s="148" t="s">
        <v>153</v>
      </c>
      <c r="B24" s="148"/>
      <c r="C24" s="149">
        <v>464</v>
      </c>
      <c r="D24" s="150" t="s">
        <v>81</v>
      </c>
      <c r="E24" s="151" t="s">
        <v>71</v>
      </c>
      <c r="F24" s="153">
        <v>3.8054250000000001</v>
      </c>
      <c r="G24" s="47">
        <v>303</v>
      </c>
      <c r="H24" s="47">
        <f t="shared" si="1"/>
        <v>1153.0437750000001</v>
      </c>
    </row>
    <row r="25" spans="1:8" s="6" customFormat="1">
      <c r="A25" s="148" t="s">
        <v>154</v>
      </c>
      <c r="B25" s="148"/>
      <c r="C25" s="149">
        <v>619</v>
      </c>
      <c r="D25" s="150" t="s">
        <v>121</v>
      </c>
      <c r="E25" s="151" t="s">
        <v>71</v>
      </c>
      <c r="F25" s="153">
        <v>8.4696499999999997</v>
      </c>
      <c r="G25" s="47">
        <v>105589</v>
      </c>
      <c r="H25" s="47">
        <f t="shared" si="1"/>
        <v>894301.87384999997</v>
      </c>
    </row>
    <row r="26" spans="1:8" s="6" customFormat="1">
      <c r="A26" s="148" t="s">
        <v>155</v>
      </c>
      <c r="B26" s="148"/>
      <c r="C26" s="149">
        <v>621</v>
      </c>
      <c r="D26" s="150" t="s">
        <v>89</v>
      </c>
      <c r="E26" s="151" t="s">
        <v>71</v>
      </c>
      <c r="F26" s="153">
        <v>43.884568000000002</v>
      </c>
      <c r="G26" s="47">
        <v>179705</v>
      </c>
      <c r="H26" s="47">
        <f t="shared" si="1"/>
        <v>7886276.29244</v>
      </c>
    </row>
    <row r="27" spans="1:8" s="6" customFormat="1">
      <c r="A27" s="148" t="s">
        <v>156</v>
      </c>
      <c r="B27" s="148"/>
      <c r="C27" s="149">
        <v>623</v>
      </c>
      <c r="D27" s="150" t="s">
        <v>90</v>
      </c>
      <c r="E27" s="151" t="s">
        <v>71</v>
      </c>
      <c r="F27" s="153">
        <v>32.051407699999999</v>
      </c>
      <c r="G27" s="47">
        <v>202982</v>
      </c>
      <c r="H27" s="47">
        <f t="shared" si="1"/>
        <v>6505858.8377613993</v>
      </c>
    </row>
    <row r="28" spans="1:8" s="6" customFormat="1" ht="25.5">
      <c r="A28" s="148" t="s">
        <v>157</v>
      </c>
      <c r="B28" s="148"/>
      <c r="C28" s="149">
        <v>762</v>
      </c>
      <c r="D28" s="150" t="s">
        <v>116</v>
      </c>
      <c r="E28" s="151" t="s">
        <v>71</v>
      </c>
      <c r="F28" s="153">
        <v>0.152</v>
      </c>
      <c r="G28" s="47">
        <v>251577</v>
      </c>
      <c r="H28" s="47">
        <f t="shared" si="1"/>
        <v>38239.703999999998</v>
      </c>
    </row>
    <row r="29" spans="1:8" s="6" customFormat="1">
      <c r="A29" s="148" t="s">
        <v>158</v>
      </c>
      <c r="B29" s="148"/>
      <c r="C29" s="149">
        <v>1025</v>
      </c>
      <c r="D29" s="150" t="s">
        <v>96</v>
      </c>
      <c r="E29" s="151" t="s">
        <v>71</v>
      </c>
      <c r="F29" s="153">
        <v>8.6985483000000006</v>
      </c>
      <c r="G29" s="47">
        <v>0</v>
      </c>
      <c r="H29" s="47">
        <f t="shared" si="1"/>
        <v>0</v>
      </c>
    </row>
    <row r="30" spans="1:8" s="6" customFormat="1" ht="25.5">
      <c r="A30" s="148" t="s">
        <v>159</v>
      </c>
      <c r="B30" s="148"/>
      <c r="C30" s="149">
        <v>1069</v>
      </c>
      <c r="D30" s="150" t="s">
        <v>136</v>
      </c>
      <c r="E30" s="151" t="s">
        <v>71</v>
      </c>
      <c r="F30" s="153">
        <v>1.1000000000000001</v>
      </c>
      <c r="G30" s="47">
        <v>274574</v>
      </c>
      <c r="H30" s="47">
        <f t="shared" si="1"/>
        <v>302031.40000000002</v>
      </c>
    </row>
    <row r="31" spans="1:8" s="6" customFormat="1">
      <c r="A31" s="148" t="s">
        <v>160</v>
      </c>
      <c r="B31" s="148"/>
      <c r="C31" s="149">
        <v>1135</v>
      </c>
      <c r="D31" s="150" t="s">
        <v>74</v>
      </c>
      <c r="E31" s="151" t="s">
        <v>71</v>
      </c>
      <c r="F31" s="153">
        <v>24.068708300000001</v>
      </c>
      <c r="G31" s="47">
        <v>205109</v>
      </c>
      <c r="H31" s="47">
        <f t="shared" si="1"/>
        <v>4936708.6907047005</v>
      </c>
    </row>
    <row r="32" spans="1:8" s="6" customFormat="1">
      <c r="A32" s="148" t="s">
        <v>161</v>
      </c>
      <c r="B32" s="148"/>
      <c r="C32" s="149">
        <v>1571</v>
      </c>
      <c r="D32" s="150" t="s">
        <v>122</v>
      </c>
      <c r="E32" s="151" t="s">
        <v>71</v>
      </c>
      <c r="F32" s="153">
        <v>8.0639999999999998E-4</v>
      </c>
      <c r="G32" s="47">
        <v>1431</v>
      </c>
      <c r="H32" s="47">
        <f t="shared" si="1"/>
        <v>1.1539584000000001</v>
      </c>
    </row>
    <row r="33" spans="1:9" s="6" customFormat="1">
      <c r="A33" s="148" t="s">
        <v>162</v>
      </c>
      <c r="B33" s="148"/>
      <c r="C33" s="149">
        <v>1835</v>
      </c>
      <c r="D33" s="150" t="s">
        <v>123</v>
      </c>
      <c r="E33" s="151" t="s">
        <v>71</v>
      </c>
      <c r="F33" s="153">
        <v>7.9148953000000004</v>
      </c>
      <c r="G33" s="47">
        <v>205022</v>
      </c>
      <c r="H33" s="47">
        <f t="shared" si="1"/>
        <v>1622727.6641966</v>
      </c>
    </row>
    <row r="34" spans="1:9" s="6" customFormat="1">
      <c r="A34" s="148" t="s">
        <v>163</v>
      </c>
      <c r="B34" s="148"/>
      <c r="C34" s="149">
        <v>2499</v>
      </c>
      <c r="D34" s="150" t="s">
        <v>117</v>
      </c>
      <c r="E34" s="151" t="s">
        <v>71</v>
      </c>
      <c r="F34" s="153">
        <v>0.20100000000000001</v>
      </c>
      <c r="G34" s="47">
        <v>107615</v>
      </c>
      <c r="H34" s="47">
        <f t="shared" si="1"/>
        <v>21630.615000000002</v>
      </c>
    </row>
    <row r="35" spans="1:9" s="6" customFormat="1">
      <c r="A35" s="148" t="s">
        <v>164</v>
      </c>
      <c r="B35" s="148"/>
      <c r="C35" s="149">
        <v>2509</v>
      </c>
      <c r="D35" s="150" t="s">
        <v>117</v>
      </c>
      <c r="E35" s="151" t="s">
        <v>71</v>
      </c>
      <c r="F35" s="153">
        <v>5.3759999999999995E-4</v>
      </c>
      <c r="G35" s="47">
        <v>107615</v>
      </c>
      <c r="H35" s="47">
        <f t="shared" ref="H35:H37" si="2">+G35*F35</f>
        <v>57.853823999999996</v>
      </c>
    </row>
    <row r="36" spans="1:9" s="6" customFormat="1">
      <c r="A36" s="148" t="s">
        <v>166</v>
      </c>
      <c r="B36" s="148"/>
      <c r="C36" s="149">
        <v>2798</v>
      </c>
      <c r="D36" s="150" t="s">
        <v>82</v>
      </c>
      <c r="E36" s="151" t="s">
        <v>71</v>
      </c>
      <c r="F36" s="153">
        <v>1.9027125</v>
      </c>
      <c r="G36" s="47">
        <v>91153</v>
      </c>
      <c r="H36" s="47">
        <f t="shared" si="2"/>
        <v>173437.95251249999</v>
      </c>
    </row>
    <row r="37" spans="1:9" s="6" customFormat="1" ht="25.5">
      <c r="A37" s="148" t="s">
        <v>172</v>
      </c>
      <c r="B37" s="148"/>
      <c r="C37" s="149">
        <v>2845</v>
      </c>
      <c r="D37" s="150" t="s">
        <v>97</v>
      </c>
      <c r="E37" s="151" t="s">
        <v>71</v>
      </c>
      <c r="F37" s="153">
        <v>10.4130474</v>
      </c>
      <c r="G37" s="47">
        <v>268318</v>
      </c>
      <c r="H37" s="47">
        <f t="shared" si="2"/>
        <v>2794008.0522731999</v>
      </c>
    </row>
    <row r="38" spans="1:9" s="6" customFormat="1">
      <c r="A38" s="148" t="s">
        <v>173</v>
      </c>
      <c r="B38" s="148"/>
      <c r="C38" s="149">
        <v>2846</v>
      </c>
      <c r="D38" s="150" t="s">
        <v>98</v>
      </c>
      <c r="E38" s="151" t="s">
        <v>71</v>
      </c>
      <c r="F38" s="153">
        <v>1.5730712</v>
      </c>
      <c r="G38" s="47">
        <v>337193</v>
      </c>
      <c r="H38" s="47">
        <f t="shared" ref="H38:H44" si="3">+G38*F38</f>
        <v>530428.59714159998</v>
      </c>
    </row>
    <row r="39" spans="1:9" s="6" customFormat="1" ht="38.25">
      <c r="A39" s="148" t="s">
        <v>228</v>
      </c>
      <c r="B39" s="148"/>
      <c r="C39" s="149">
        <v>3093</v>
      </c>
      <c r="D39" s="150" t="s">
        <v>99</v>
      </c>
      <c r="E39" s="151" t="s">
        <v>71</v>
      </c>
      <c r="F39" s="153">
        <v>12.6700626</v>
      </c>
      <c r="G39" s="47">
        <v>181484</v>
      </c>
      <c r="H39" s="47">
        <f t="shared" si="3"/>
        <v>2299413.6408984</v>
      </c>
    </row>
    <row r="40" spans="1:9" s="6" customFormat="1" ht="25.5">
      <c r="A40" s="148" t="s">
        <v>229</v>
      </c>
      <c r="B40" s="148"/>
      <c r="C40" s="149">
        <v>3097</v>
      </c>
      <c r="D40" s="150" t="s">
        <v>83</v>
      </c>
      <c r="E40" s="151" t="s">
        <v>71</v>
      </c>
      <c r="F40" s="153">
        <v>22.832550000000001</v>
      </c>
      <c r="G40" s="47">
        <v>474630</v>
      </c>
      <c r="H40" s="47">
        <f t="shared" si="3"/>
        <v>10837013.206500001</v>
      </c>
    </row>
    <row r="41" spans="1:9" s="6" customFormat="1" ht="25.5">
      <c r="A41" s="148" t="s">
        <v>230</v>
      </c>
      <c r="B41" s="148"/>
      <c r="C41" s="149">
        <v>3348</v>
      </c>
      <c r="D41" s="150" t="s">
        <v>84</v>
      </c>
      <c r="E41" s="151" t="s">
        <v>71</v>
      </c>
      <c r="F41" s="153">
        <v>39.069029999999998</v>
      </c>
      <c r="G41" s="47">
        <v>268318</v>
      </c>
      <c r="H41" s="47">
        <f t="shared" si="3"/>
        <v>10482923.99154</v>
      </c>
    </row>
    <row r="42" spans="1:9" s="6" customFormat="1" ht="25.5">
      <c r="A42" s="148" t="s">
        <v>231</v>
      </c>
      <c r="B42" s="148"/>
      <c r="C42" s="149">
        <v>3349</v>
      </c>
      <c r="D42" s="150" t="s">
        <v>85</v>
      </c>
      <c r="E42" s="151" t="s">
        <v>71</v>
      </c>
      <c r="F42" s="153">
        <v>17.378107499999999</v>
      </c>
      <c r="G42" s="47">
        <v>181484</v>
      </c>
      <c r="H42" s="47">
        <f t="shared" si="3"/>
        <v>3153848.46153</v>
      </c>
    </row>
    <row r="43" spans="1:9" s="6" customFormat="1" ht="25.5">
      <c r="A43" s="148" t="s">
        <v>232</v>
      </c>
      <c r="B43" s="148"/>
      <c r="C43" s="149">
        <v>3350</v>
      </c>
      <c r="D43" s="150" t="s">
        <v>86</v>
      </c>
      <c r="E43" s="151" t="s">
        <v>71</v>
      </c>
      <c r="F43" s="153">
        <v>19.661362499999999</v>
      </c>
      <c r="G43" s="47">
        <v>330868</v>
      </c>
      <c r="H43" s="47">
        <f t="shared" si="3"/>
        <v>6505315.6876499997</v>
      </c>
    </row>
    <row r="44" spans="1:9" s="6" customFormat="1">
      <c r="A44" s="148" t="s">
        <v>233</v>
      </c>
      <c r="B44" s="148"/>
      <c r="C44" s="149">
        <v>3457</v>
      </c>
      <c r="D44" s="150" t="s">
        <v>186</v>
      </c>
      <c r="E44" s="151" t="s">
        <v>71</v>
      </c>
      <c r="F44" s="153">
        <v>258.13161036000002</v>
      </c>
      <c r="G44" s="47">
        <v>316771</v>
      </c>
      <c r="H44" s="47">
        <f t="shared" si="3"/>
        <v>81768608.345347568</v>
      </c>
    </row>
    <row r="45" spans="1:9" s="6" customFormat="1">
      <c r="A45" s="225"/>
      <c r="B45" s="226"/>
      <c r="C45" s="227"/>
      <c r="D45" s="70" t="s">
        <v>35</v>
      </c>
      <c r="E45" s="7" t="s">
        <v>33</v>
      </c>
      <c r="F45" s="225"/>
      <c r="G45" s="227"/>
      <c r="H45" s="48">
        <f>SUM(H20:H44)</f>
        <v>160433572.75433177</v>
      </c>
    </row>
    <row r="46" spans="1:9" s="6" customFormat="1">
      <c r="A46" s="217"/>
      <c r="B46" s="218"/>
      <c r="C46" s="218"/>
      <c r="D46" s="218"/>
      <c r="E46" s="218"/>
      <c r="F46" s="218"/>
      <c r="G46" s="218"/>
      <c r="H46" s="218"/>
    </row>
    <row r="47" spans="1:9" s="6" customFormat="1" ht="15.75">
      <c r="A47" s="219" t="s">
        <v>36</v>
      </c>
      <c r="B47" s="220"/>
      <c r="C47" s="220"/>
      <c r="D47" s="220"/>
      <c r="E47" s="220"/>
      <c r="F47" s="220"/>
      <c r="G47" s="220"/>
      <c r="H47" s="220"/>
    </row>
    <row r="48" spans="1:9" s="6" customFormat="1">
      <c r="A48" s="140" t="s">
        <v>149</v>
      </c>
      <c r="B48" s="140"/>
      <c r="C48" s="141">
        <v>6087</v>
      </c>
      <c r="D48" s="142" t="s">
        <v>124</v>
      </c>
      <c r="E48" s="143" t="s">
        <v>23</v>
      </c>
      <c r="F48" s="154">
        <v>1532.5714949999999</v>
      </c>
      <c r="G48" s="47">
        <v>611471</v>
      </c>
      <c r="H48" s="47">
        <f t="shared" ref="H48" si="4">+G48*F48</f>
        <v>937123024.61914492</v>
      </c>
      <c r="I48" s="117"/>
    </row>
    <row r="49" spans="1:9" s="6" customFormat="1">
      <c r="A49" s="140" t="s">
        <v>150</v>
      </c>
      <c r="B49" s="140"/>
      <c r="C49" s="141">
        <v>6322</v>
      </c>
      <c r="D49" s="142" t="s">
        <v>125</v>
      </c>
      <c r="E49" s="143" t="s">
        <v>76</v>
      </c>
      <c r="F49" s="154">
        <v>0.11423999999999999</v>
      </c>
      <c r="G49" s="47">
        <v>370000</v>
      </c>
      <c r="H49" s="47">
        <f t="shared" ref="H49:H51" si="5">+G49*F49</f>
        <v>42268.799999999996</v>
      </c>
    </row>
    <row r="50" spans="1:9" s="6" customFormat="1">
      <c r="A50" s="140" t="s">
        <v>151</v>
      </c>
      <c r="B50" s="140"/>
      <c r="C50" s="141">
        <v>9219</v>
      </c>
      <c r="D50" s="142" t="s">
        <v>75</v>
      </c>
      <c r="E50" s="143" t="s">
        <v>76</v>
      </c>
      <c r="F50" s="154">
        <v>146.91816267999999</v>
      </c>
      <c r="G50" s="47">
        <v>0</v>
      </c>
      <c r="H50" s="47">
        <f t="shared" si="5"/>
        <v>0</v>
      </c>
    </row>
    <row r="51" spans="1:9" s="6" customFormat="1">
      <c r="A51" s="140" t="s">
        <v>152</v>
      </c>
      <c r="B51" s="140"/>
      <c r="C51" s="141">
        <v>12303</v>
      </c>
      <c r="D51" s="142" t="s">
        <v>77</v>
      </c>
      <c r="E51" s="143" t="s">
        <v>76</v>
      </c>
      <c r="F51" s="154">
        <v>1055.8139221399999</v>
      </c>
      <c r="G51" s="47">
        <v>31171</v>
      </c>
      <c r="H51" s="47">
        <f t="shared" si="5"/>
        <v>32910775.767025936</v>
      </c>
      <c r="I51" s="117" t="s">
        <v>223</v>
      </c>
    </row>
    <row r="52" spans="1:9" s="6" customFormat="1">
      <c r="A52" s="140" t="s">
        <v>153</v>
      </c>
      <c r="B52" s="140"/>
      <c r="C52" s="141">
        <v>30135</v>
      </c>
      <c r="D52" s="142" t="s">
        <v>78</v>
      </c>
      <c r="E52" s="143" t="s">
        <v>23</v>
      </c>
      <c r="F52" s="154">
        <v>0.17251259999999999</v>
      </c>
      <c r="G52" s="47">
        <v>5803571</v>
      </c>
      <c r="H52" s="47">
        <f t="shared" ref="H52:H69" si="6">+G52*F52</f>
        <v>1001189.1224945999</v>
      </c>
      <c r="I52" s="117"/>
    </row>
    <row r="53" spans="1:9" s="6" customFormat="1">
      <c r="A53" s="140" t="s">
        <v>154</v>
      </c>
      <c r="B53" s="140"/>
      <c r="C53" s="141">
        <v>30137</v>
      </c>
      <c r="D53" s="142" t="s">
        <v>17</v>
      </c>
      <c r="E53" s="143" t="s">
        <v>23</v>
      </c>
      <c r="F53" s="154">
        <v>7.8393300000000004</v>
      </c>
      <c r="G53" s="47">
        <v>4464285.7</v>
      </c>
      <c r="H53" s="47">
        <f t="shared" si="6"/>
        <v>34997008.816581003</v>
      </c>
      <c r="I53" s="117"/>
    </row>
    <row r="54" spans="1:9" s="6" customFormat="1">
      <c r="A54" s="140" t="s">
        <v>155</v>
      </c>
      <c r="B54" s="140"/>
      <c r="C54" s="141">
        <v>30303</v>
      </c>
      <c r="D54" s="142" t="s">
        <v>137</v>
      </c>
      <c r="E54" s="143" t="s">
        <v>23</v>
      </c>
      <c r="F54" s="154">
        <v>4.7999999999999996E-3</v>
      </c>
      <c r="G54" s="47">
        <v>15402000</v>
      </c>
      <c r="H54" s="47">
        <f t="shared" si="6"/>
        <v>73929.599999999991</v>
      </c>
      <c r="I54" s="117"/>
    </row>
    <row r="55" spans="1:9" s="6" customFormat="1">
      <c r="A55" s="140" t="s">
        <v>156</v>
      </c>
      <c r="B55" s="140"/>
      <c r="C55" s="141">
        <v>30407</v>
      </c>
      <c r="D55" s="142" t="s">
        <v>126</v>
      </c>
      <c r="E55" s="143" t="s">
        <v>23</v>
      </c>
      <c r="F55" s="154">
        <v>2.128E-5</v>
      </c>
      <c r="G55" s="47">
        <v>9375000</v>
      </c>
      <c r="H55" s="47">
        <f t="shared" si="6"/>
        <v>199.5</v>
      </c>
      <c r="I55" s="117"/>
    </row>
    <row r="56" spans="1:9" s="6" customFormat="1">
      <c r="A56" s="140" t="s">
        <v>157</v>
      </c>
      <c r="B56" s="140"/>
      <c r="C56" s="141">
        <v>30652</v>
      </c>
      <c r="D56" s="142" t="s">
        <v>147</v>
      </c>
      <c r="E56" s="143" t="s">
        <v>23</v>
      </c>
      <c r="F56" s="154">
        <v>2.8E-5</v>
      </c>
      <c r="G56" s="47">
        <v>850000</v>
      </c>
      <c r="H56" s="47">
        <f t="shared" si="6"/>
        <v>23.8</v>
      </c>
      <c r="I56" s="117"/>
    </row>
    <row r="57" spans="1:9" s="6" customFormat="1">
      <c r="A57" s="140" t="s">
        <v>158</v>
      </c>
      <c r="B57" s="140"/>
      <c r="C57" s="141">
        <v>31403</v>
      </c>
      <c r="D57" s="142" t="s">
        <v>138</v>
      </c>
      <c r="E57" s="143" t="s">
        <v>23</v>
      </c>
      <c r="F57" s="154">
        <v>1.9350000000000001E-3</v>
      </c>
      <c r="G57" s="47">
        <v>18482000</v>
      </c>
      <c r="H57" s="47">
        <f t="shared" si="6"/>
        <v>35762.67</v>
      </c>
      <c r="I57" s="117"/>
    </row>
    <row r="58" spans="1:9" s="6" customFormat="1">
      <c r="A58" s="140" t="s">
        <v>159</v>
      </c>
      <c r="B58" s="140"/>
      <c r="C58" s="141">
        <v>31445</v>
      </c>
      <c r="D58" s="142" t="s">
        <v>139</v>
      </c>
      <c r="E58" s="143" t="s">
        <v>23</v>
      </c>
      <c r="F58" s="154">
        <v>5.62E-4</v>
      </c>
      <c r="G58" s="47">
        <v>18482000</v>
      </c>
      <c r="H58" s="47">
        <f t="shared" si="6"/>
        <v>10386.884</v>
      </c>
      <c r="I58" s="117"/>
    </row>
    <row r="59" spans="1:9" s="6" customFormat="1">
      <c r="A59" s="140" t="s">
        <v>160</v>
      </c>
      <c r="B59" s="140"/>
      <c r="C59" s="141">
        <v>31507</v>
      </c>
      <c r="D59" s="142" t="s">
        <v>140</v>
      </c>
      <c r="E59" s="143" t="s">
        <v>23</v>
      </c>
      <c r="F59" s="154">
        <v>3.3799999999999998E-4</v>
      </c>
      <c r="G59" s="47">
        <v>17188000</v>
      </c>
      <c r="H59" s="47">
        <f t="shared" si="6"/>
        <v>5809.5439999999999</v>
      </c>
      <c r="I59" s="117"/>
    </row>
    <row r="60" spans="1:9" s="6" customFormat="1">
      <c r="A60" s="140" t="s">
        <v>161</v>
      </c>
      <c r="B60" s="140"/>
      <c r="C60" s="141">
        <v>32524</v>
      </c>
      <c r="D60" s="142" t="s">
        <v>148</v>
      </c>
      <c r="E60" s="143" t="s">
        <v>23</v>
      </c>
      <c r="F60" s="154">
        <v>2.8E-5</v>
      </c>
      <c r="G60" s="47">
        <v>8196431</v>
      </c>
      <c r="H60" s="47">
        <f t="shared" si="6"/>
        <v>229.500068</v>
      </c>
      <c r="I60" s="117"/>
    </row>
    <row r="61" spans="1:9" s="6" customFormat="1">
      <c r="A61" s="140" t="s">
        <v>162</v>
      </c>
      <c r="B61" s="140"/>
      <c r="C61" s="141">
        <v>35516</v>
      </c>
      <c r="D61" s="142" t="s">
        <v>129</v>
      </c>
      <c r="E61" s="143" t="s">
        <v>128</v>
      </c>
      <c r="F61" s="154">
        <v>0.13775999999999999</v>
      </c>
      <c r="G61" s="47">
        <v>16964</v>
      </c>
      <c r="H61" s="47">
        <f t="shared" si="6"/>
        <v>2336.9606399999998</v>
      </c>
      <c r="I61" s="117"/>
    </row>
    <row r="62" spans="1:9" s="6" customFormat="1" ht="25.5">
      <c r="A62" s="140" t="s">
        <v>163</v>
      </c>
      <c r="B62" s="140"/>
      <c r="C62" s="141">
        <v>36061</v>
      </c>
      <c r="D62" s="142" t="s">
        <v>130</v>
      </c>
      <c r="E62" s="143" t="s">
        <v>76</v>
      </c>
      <c r="F62" s="154">
        <v>6.6080000000000002E-4</v>
      </c>
      <c r="G62" s="47">
        <v>3660714.2857142854</v>
      </c>
      <c r="H62" s="47">
        <f t="shared" si="6"/>
        <v>2419</v>
      </c>
      <c r="I62" s="117"/>
    </row>
    <row r="63" spans="1:9" s="6" customFormat="1">
      <c r="A63" s="140" t="s">
        <v>164</v>
      </c>
      <c r="B63" s="140"/>
      <c r="C63" s="141">
        <v>51619</v>
      </c>
      <c r="D63" s="142" t="s">
        <v>131</v>
      </c>
      <c r="E63" s="143" t="s">
        <v>128</v>
      </c>
      <c r="F63" s="154">
        <v>6.1600000000000002E-2</v>
      </c>
      <c r="G63" s="47">
        <v>37500</v>
      </c>
      <c r="H63" s="47">
        <f t="shared" si="6"/>
        <v>2310</v>
      </c>
      <c r="I63" s="117"/>
    </row>
    <row r="64" spans="1:9" s="6" customFormat="1" ht="25.5">
      <c r="A64" s="144" t="s">
        <v>149</v>
      </c>
      <c r="B64" s="144" t="s">
        <v>234</v>
      </c>
      <c r="C64" s="145"/>
      <c r="D64" s="146" t="s">
        <v>235</v>
      </c>
      <c r="E64" s="147" t="s">
        <v>127</v>
      </c>
      <c r="F64" s="155">
        <v>1</v>
      </c>
      <c r="G64" s="47">
        <v>310000</v>
      </c>
      <c r="H64" s="47">
        <f t="shared" si="6"/>
        <v>310000</v>
      </c>
      <c r="I64" s="117"/>
    </row>
    <row r="65" spans="1:12" s="6" customFormat="1" ht="25.5">
      <c r="A65" s="144" t="s">
        <v>150</v>
      </c>
      <c r="B65" s="144" t="s">
        <v>234</v>
      </c>
      <c r="C65" s="145"/>
      <c r="D65" s="146" t="s">
        <v>236</v>
      </c>
      <c r="E65" s="147" t="s">
        <v>16</v>
      </c>
      <c r="F65" s="155">
        <v>28</v>
      </c>
      <c r="G65" s="47">
        <v>35020</v>
      </c>
      <c r="H65" s="47">
        <f t="shared" si="6"/>
        <v>980560</v>
      </c>
      <c r="I65" s="117"/>
    </row>
    <row r="66" spans="1:12" s="6" customFormat="1" ht="25.5">
      <c r="A66" s="144" t="s">
        <v>151</v>
      </c>
      <c r="B66" s="144" t="s">
        <v>234</v>
      </c>
      <c r="C66" s="145"/>
      <c r="D66" s="146" t="s">
        <v>237</v>
      </c>
      <c r="E66" s="147" t="s">
        <v>127</v>
      </c>
      <c r="F66" s="155">
        <v>2</v>
      </c>
      <c r="G66" s="47">
        <v>310000</v>
      </c>
      <c r="H66" s="47">
        <f t="shared" si="6"/>
        <v>620000</v>
      </c>
      <c r="I66" s="117"/>
    </row>
    <row r="67" spans="1:12" s="6" customFormat="1" ht="25.5">
      <c r="A67" s="144" t="s">
        <v>152</v>
      </c>
      <c r="B67" s="144" t="s">
        <v>234</v>
      </c>
      <c r="C67" s="145"/>
      <c r="D67" s="146" t="s">
        <v>238</v>
      </c>
      <c r="E67" s="147" t="s">
        <v>127</v>
      </c>
      <c r="F67" s="155">
        <v>3</v>
      </c>
      <c r="G67" s="47">
        <v>310000</v>
      </c>
      <c r="H67" s="47">
        <f t="shared" si="6"/>
        <v>930000</v>
      </c>
      <c r="I67" s="117"/>
    </row>
    <row r="68" spans="1:12" s="6" customFormat="1" ht="25.5">
      <c r="A68" s="144" t="s">
        <v>153</v>
      </c>
      <c r="B68" s="144" t="s">
        <v>234</v>
      </c>
      <c r="C68" s="145"/>
      <c r="D68" s="146" t="s">
        <v>239</v>
      </c>
      <c r="E68" s="147" t="s">
        <v>127</v>
      </c>
      <c r="F68" s="155">
        <v>3</v>
      </c>
      <c r="G68" s="47">
        <v>310000</v>
      </c>
      <c r="H68" s="47">
        <f t="shared" si="6"/>
        <v>930000</v>
      </c>
      <c r="I68" s="117"/>
    </row>
    <row r="69" spans="1:12" s="6" customFormat="1" ht="25.5">
      <c r="A69" s="144" t="s">
        <v>154</v>
      </c>
      <c r="B69" s="144" t="s">
        <v>234</v>
      </c>
      <c r="C69" s="145"/>
      <c r="D69" s="146" t="s">
        <v>190</v>
      </c>
      <c r="E69" s="147" t="s">
        <v>127</v>
      </c>
      <c r="F69" s="155">
        <v>1</v>
      </c>
      <c r="G69" s="47">
        <v>310000</v>
      </c>
      <c r="H69" s="47">
        <f t="shared" si="6"/>
        <v>310000</v>
      </c>
      <c r="I69" s="117"/>
    </row>
    <row r="70" spans="1:12" s="6" customFormat="1">
      <c r="A70" s="225"/>
      <c r="B70" s="226"/>
      <c r="C70" s="227"/>
      <c r="D70" s="70" t="s">
        <v>37</v>
      </c>
      <c r="E70" s="7" t="s">
        <v>33</v>
      </c>
      <c r="F70" s="225"/>
      <c r="G70" s="227"/>
      <c r="H70" s="48">
        <f>SUM(H48:H69)</f>
        <v>1010288234.5839542</v>
      </c>
    </row>
    <row r="71" spans="1:12" s="6" customFormat="1">
      <c r="A71" s="105"/>
      <c r="B71" s="106"/>
      <c r="C71" s="106"/>
      <c r="D71" s="107"/>
      <c r="E71" s="108"/>
      <c r="F71" s="106"/>
      <c r="G71" s="106"/>
      <c r="H71" s="109"/>
    </row>
    <row r="72" spans="1:12" s="112" customFormat="1">
      <c r="A72" s="228"/>
      <c r="B72" s="228"/>
      <c r="C72" s="228"/>
      <c r="D72" s="110" t="s">
        <v>165</v>
      </c>
      <c r="E72" s="110"/>
      <c r="F72" s="228"/>
      <c r="G72" s="228"/>
      <c r="H72" s="111">
        <f>+(H70-H48-H51-H53)*3%</f>
        <v>157722.76143607087</v>
      </c>
      <c r="I72" s="6"/>
      <c r="J72" s="6"/>
      <c r="K72" s="6"/>
      <c r="L72" s="6"/>
    </row>
    <row r="73" spans="1:12">
      <c r="I73" s="6"/>
      <c r="J73" s="6"/>
      <c r="K73" s="6"/>
      <c r="L73" s="6"/>
    </row>
  </sheetData>
  <autoFilter ref="A11:H70"/>
  <mergeCells count="27">
    <mergeCell ref="A72:C72"/>
    <mergeCell ref="F72:G72"/>
    <mergeCell ref="A45:C45"/>
    <mergeCell ref="F45:G45"/>
    <mergeCell ref="A46:H46"/>
    <mergeCell ref="A47:H47"/>
    <mergeCell ref="A70:C70"/>
    <mergeCell ref="F70:G70"/>
    <mergeCell ref="A18:H18"/>
    <mergeCell ref="A19:H19"/>
    <mergeCell ref="G9:H9"/>
    <mergeCell ref="A12:H12"/>
    <mergeCell ref="A17:C17"/>
    <mergeCell ref="F17:G17"/>
    <mergeCell ref="A2:H2"/>
    <mergeCell ref="A5:H5"/>
    <mergeCell ref="C7:H7"/>
    <mergeCell ref="A4:H4"/>
    <mergeCell ref="A14:H14"/>
    <mergeCell ref="A13:H13"/>
    <mergeCell ref="A8:A10"/>
    <mergeCell ref="B8:B10"/>
    <mergeCell ref="C8:C10"/>
    <mergeCell ref="D8:D10"/>
    <mergeCell ref="E8:E10"/>
    <mergeCell ref="F8:F10"/>
    <mergeCell ref="G8:H8"/>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4"/>
  <sheetViews>
    <sheetView showGridLines="0" tabSelected="1" view="pageBreakPreview" zoomScale="130" zoomScaleNormal="100" zoomScaleSheetLayoutView="130" workbookViewId="0">
      <selection activeCell="C19" sqref="C19"/>
    </sheetView>
  </sheetViews>
  <sheetFormatPr defaultRowHeight="12.75" outlineLevelRow="1"/>
  <cols>
    <col min="1" max="1" width="6.33203125" customWidth="1"/>
    <col min="2" max="2" width="15.83203125" customWidth="1"/>
    <col min="3" max="3" width="96.6640625" customWidth="1"/>
    <col min="4" max="8" width="11.83203125" customWidth="1"/>
  </cols>
  <sheetData>
    <row r="1" spans="1:8" s="158" customFormat="1">
      <c r="A1" s="156"/>
      <c r="B1" s="156"/>
      <c r="C1" s="156"/>
      <c r="D1" s="156"/>
      <c r="E1" s="156"/>
      <c r="F1" s="157"/>
      <c r="G1" s="156"/>
      <c r="H1" s="157"/>
    </row>
    <row r="2" spans="1:8" s="158" customFormat="1" ht="25.5" customHeight="1">
      <c r="A2" s="156"/>
      <c r="B2" s="230" t="s">
        <v>241</v>
      </c>
      <c r="C2" s="231"/>
      <c r="D2" s="231"/>
      <c r="E2" s="231"/>
      <c r="F2" s="231"/>
      <c r="G2" s="156"/>
    </row>
    <row r="3" spans="1:8" s="158" customFormat="1">
      <c r="A3" s="159"/>
      <c r="B3" s="229" t="s">
        <v>242</v>
      </c>
      <c r="C3" s="229"/>
      <c r="D3" s="229"/>
      <c r="E3" s="229"/>
      <c r="F3" s="229"/>
      <c r="G3" s="156"/>
    </row>
    <row r="4" spans="1:8" s="158" customFormat="1">
      <c r="A4" s="156"/>
      <c r="B4" s="156"/>
      <c r="C4" s="160"/>
      <c r="D4" s="160"/>
      <c r="E4" s="160"/>
      <c r="F4" s="160"/>
      <c r="G4" s="160"/>
      <c r="H4" s="160"/>
    </row>
    <row r="5" spans="1:8" s="158" customFormat="1" ht="15.75">
      <c r="A5" s="161"/>
      <c r="B5" s="161"/>
      <c r="C5" s="162" t="s">
        <v>243</v>
      </c>
      <c r="D5" s="232" t="s">
        <v>244</v>
      </c>
      <c r="E5" s="232"/>
      <c r="F5" s="232"/>
      <c r="G5" s="156"/>
    </row>
    <row r="6" spans="1:8" s="158" customFormat="1">
      <c r="A6" s="159"/>
      <c r="B6" s="233" t="s">
        <v>245</v>
      </c>
      <c r="C6" s="233"/>
      <c r="D6" s="233"/>
      <c r="E6" s="233"/>
      <c r="F6" s="233"/>
      <c r="G6" s="156"/>
    </row>
    <row r="7" spans="1:8" s="158" customFormat="1">
      <c r="A7" s="156"/>
      <c r="B7" s="156"/>
      <c r="C7" s="156"/>
      <c r="D7" s="160"/>
      <c r="E7" s="156"/>
      <c r="F7" s="163" t="s">
        <v>246</v>
      </c>
      <c r="G7" s="156"/>
      <c r="H7" s="163"/>
    </row>
    <row r="8" spans="1:8" s="158" customFormat="1">
      <c r="A8" s="163" t="s">
        <v>247</v>
      </c>
      <c r="B8" s="231" t="s">
        <v>248</v>
      </c>
      <c r="C8" s="231"/>
      <c r="D8" s="231"/>
      <c r="E8" s="231"/>
      <c r="F8" s="231"/>
      <c r="G8" s="156"/>
    </row>
    <row r="9" spans="1:8" s="158" customFormat="1">
      <c r="A9" s="159"/>
      <c r="B9" s="229" t="s">
        <v>249</v>
      </c>
      <c r="C9" s="229"/>
      <c r="D9" s="229"/>
      <c r="E9" s="229"/>
      <c r="F9" s="229"/>
      <c r="G9" s="156"/>
    </row>
    <row r="10" spans="1:8" s="158" customFormat="1">
      <c r="A10" s="156"/>
      <c r="B10" s="156"/>
      <c r="C10" s="156"/>
      <c r="D10" s="156"/>
      <c r="E10" s="156"/>
      <c r="F10" s="156"/>
      <c r="G10" s="156"/>
      <c r="H10" s="156"/>
    </row>
    <row r="11" spans="1:8" s="158" customFormat="1">
      <c r="A11" s="164" t="s">
        <v>0</v>
      </c>
      <c r="B11" s="164"/>
      <c r="C11" s="238" t="s">
        <v>250</v>
      </c>
      <c r="D11" s="238"/>
      <c r="E11" s="238"/>
      <c r="F11" s="238"/>
      <c r="G11" s="156"/>
    </row>
    <row r="12" spans="1:8" s="165" customFormat="1" ht="12.75" customHeight="1">
      <c r="A12" s="239" t="s">
        <v>251</v>
      </c>
      <c r="B12" s="239" t="s">
        <v>252</v>
      </c>
      <c r="C12" s="239" t="s">
        <v>253</v>
      </c>
      <c r="D12" s="239" t="s">
        <v>2</v>
      </c>
      <c r="E12" s="241" t="s">
        <v>254</v>
      </c>
      <c r="F12" s="242"/>
      <c r="G12" s="241" t="s">
        <v>505</v>
      </c>
      <c r="H12" s="242"/>
    </row>
    <row r="13" spans="1:8" s="165" customFormat="1" ht="34.5" customHeight="1">
      <c r="A13" s="240"/>
      <c r="B13" s="240"/>
      <c r="C13" s="240"/>
      <c r="D13" s="240"/>
      <c r="E13" s="166" t="s">
        <v>255</v>
      </c>
      <c r="F13" s="166" t="s">
        <v>256</v>
      </c>
      <c r="G13" s="166" t="s">
        <v>255</v>
      </c>
      <c r="H13" s="166" t="s">
        <v>256</v>
      </c>
    </row>
    <row r="14" spans="1:8" s="169" customFormat="1">
      <c r="A14" s="167">
        <v>1</v>
      </c>
      <c r="B14" s="168">
        <v>2</v>
      </c>
      <c r="C14" s="168">
        <v>3</v>
      </c>
      <c r="D14" s="168">
        <v>4</v>
      </c>
      <c r="E14" s="168">
        <v>5</v>
      </c>
      <c r="F14" s="168">
        <v>6</v>
      </c>
      <c r="G14" s="168">
        <v>7</v>
      </c>
      <c r="H14" s="168">
        <v>8</v>
      </c>
    </row>
    <row r="15" spans="1:8">
      <c r="A15" s="243"/>
      <c r="B15" s="244"/>
      <c r="C15" s="244"/>
      <c r="D15" s="244"/>
      <c r="E15" s="244"/>
      <c r="F15" s="245"/>
    </row>
    <row r="16" spans="1:8" ht="15.75" customHeight="1">
      <c r="A16" s="246" t="s">
        <v>257</v>
      </c>
      <c r="B16" s="247"/>
      <c r="C16" s="247"/>
      <c r="D16" s="247"/>
      <c r="E16" s="247"/>
      <c r="F16" s="248"/>
      <c r="G16" s="170"/>
    </row>
    <row r="17" spans="1:8" s="158" customFormat="1" ht="25.5">
      <c r="A17" s="171" t="s">
        <v>258</v>
      </c>
      <c r="B17" s="172" t="s">
        <v>259</v>
      </c>
      <c r="C17" s="172" t="s">
        <v>260</v>
      </c>
      <c r="D17" s="173" t="s">
        <v>261</v>
      </c>
      <c r="E17" s="236">
        <v>1.7099</v>
      </c>
      <c r="F17" s="237"/>
      <c r="G17" s="236"/>
      <c r="H17" s="237"/>
    </row>
    <row r="18" spans="1:8" s="178" customFormat="1" outlineLevel="1">
      <c r="A18" s="174" t="s">
        <v>262</v>
      </c>
      <c r="B18" s="175" t="s">
        <v>258</v>
      </c>
      <c r="C18" s="176" t="s">
        <v>263</v>
      </c>
      <c r="D18" s="175" t="s">
        <v>264</v>
      </c>
      <c r="E18" s="177">
        <v>41.6</v>
      </c>
      <c r="F18" s="177">
        <v>71.130200000000002</v>
      </c>
      <c r="G18" s="177"/>
      <c r="H18" s="177"/>
    </row>
    <row r="19" spans="1:8" s="183" customFormat="1" outlineLevel="1">
      <c r="A19" s="179" t="s">
        <v>265</v>
      </c>
      <c r="B19" s="180" t="s">
        <v>266</v>
      </c>
      <c r="C19" s="181" t="s">
        <v>267</v>
      </c>
      <c r="D19" s="180" t="s">
        <v>264</v>
      </c>
      <c r="E19" s="182">
        <v>13.77</v>
      </c>
      <c r="F19" s="182">
        <v>23.544799999999999</v>
      </c>
      <c r="G19" s="182"/>
      <c r="H19" s="182"/>
    </row>
    <row r="20" spans="1:8" s="188" customFormat="1" outlineLevel="1">
      <c r="A20" s="184" t="s">
        <v>268</v>
      </c>
      <c r="B20" s="185" t="s">
        <v>269</v>
      </c>
      <c r="C20" s="186" t="s">
        <v>270</v>
      </c>
      <c r="D20" s="185" t="s">
        <v>271</v>
      </c>
      <c r="E20" s="187">
        <v>2.3199999999999998</v>
      </c>
      <c r="F20" s="187">
        <v>3.9668999999999999</v>
      </c>
      <c r="G20" s="187"/>
      <c r="H20" s="187"/>
    </row>
    <row r="21" spans="1:8" s="188" customFormat="1" outlineLevel="1">
      <c r="A21" s="189" t="s">
        <v>272</v>
      </c>
      <c r="B21" s="190" t="s">
        <v>273</v>
      </c>
      <c r="C21" s="191" t="s">
        <v>274</v>
      </c>
      <c r="D21" s="190" t="s">
        <v>271</v>
      </c>
      <c r="E21" s="192">
        <v>1.43</v>
      </c>
      <c r="F21" s="192">
        <v>2.4451000000000001</v>
      </c>
      <c r="G21" s="192"/>
      <c r="H21" s="192"/>
    </row>
    <row r="22" spans="1:8" s="188" customFormat="1" outlineLevel="1">
      <c r="A22" s="189" t="s">
        <v>275</v>
      </c>
      <c r="B22" s="190" t="s">
        <v>276</v>
      </c>
      <c r="C22" s="191" t="s">
        <v>277</v>
      </c>
      <c r="D22" s="190" t="s">
        <v>271</v>
      </c>
      <c r="E22" s="192">
        <v>4.09</v>
      </c>
      <c r="F22" s="192">
        <v>6.9932999999999996</v>
      </c>
      <c r="G22" s="192"/>
      <c r="H22" s="192"/>
    </row>
    <row r="23" spans="1:8" s="188" customFormat="1" outlineLevel="1">
      <c r="A23" s="189" t="s">
        <v>278</v>
      </c>
      <c r="B23" s="190" t="s">
        <v>279</v>
      </c>
      <c r="C23" s="191" t="s">
        <v>280</v>
      </c>
      <c r="D23" s="190" t="s">
        <v>271</v>
      </c>
      <c r="E23" s="192">
        <v>0.92</v>
      </c>
      <c r="F23" s="192">
        <v>1.5730999999999999</v>
      </c>
      <c r="G23" s="192"/>
      <c r="H23" s="192"/>
    </row>
    <row r="24" spans="1:8" s="188" customFormat="1" ht="24" outlineLevel="1">
      <c r="A24" s="189" t="s">
        <v>281</v>
      </c>
      <c r="B24" s="190" t="s">
        <v>282</v>
      </c>
      <c r="C24" s="191" t="s">
        <v>283</v>
      </c>
      <c r="D24" s="190" t="s">
        <v>271</v>
      </c>
      <c r="E24" s="192">
        <v>5.01</v>
      </c>
      <c r="F24" s="192">
        <v>8.5663999999999998</v>
      </c>
      <c r="G24" s="192"/>
      <c r="H24" s="192"/>
    </row>
    <row r="25" spans="1:8" s="183" customFormat="1" outlineLevel="1">
      <c r="A25" s="193" t="s">
        <v>284</v>
      </c>
      <c r="B25" s="194" t="s">
        <v>285</v>
      </c>
      <c r="C25" s="195" t="s">
        <v>286</v>
      </c>
      <c r="D25" s="194" t="s">
        <v>287</v>
      </c>
      <c r="E25" s="196">
        <v>10.5</v>
      </c>
      <c r="F25" s="196">
        <v>17.953499999999998</v>
      </c>
      <c r="G25" s="196"/>
      <c r="H25" s="196"/>
    </row>
    <row r="26" spans="1:8" s="183" customFormat="1" outlineLevel="1">
      <c r="A26" s="197" t="s">
        <v>288</v>
      </c>
      <c r="B26" s="198" t="s">
        <v>289</v>
      </c>
      <c r="C26" s="199" t="s">
        <v>290</v>
      </c>
      <c r="D26" s="198" t="s">
        <v>287</v>
      </c>
      <c r="E26" s="200">
        <v>152</v>
      </c>
      <c r="F26" s="200">
        <v>259.89870000000002</v>
      </c>
      <c r="G26" s="200"/>
      <c r="H26" s="200"/>
    </row>
    <row r="27" spans="1:8" s="158" customFormat="1" ht="25.5">
      <c r="A27" s="171" t="s">
        <v>291</v>
      </c>
      <c r="B27" s="172" t="s">
        <v>292</v>
      </c>
      <c r="C27" s="172" t="s">
        <v>293</v>
      </c>
      <c r="D27" s="173" t="s">
        <v>294</v>
      </c>
      <c r="E27" s="236">
        <v>1.7099</v>
      </c>
      <c r="F27" s="237"/>
      <c r="G27" s="236"/>
      <c r="H27" s="237"/>
    </row>
    <row r="28" spans="1:8" s="178" customFormat="1" outlineLevel="1">
      <c r="A28" s="174" t="s">
        <v>295</v>
      </c>
      <c r="B28" s="175" t="s">
        <v>266</v>
      </c>
      <c r="C28" s="176" t="s">
        <v>267</v>
      </c>
      <c r="D28" s="175" t="s">
        <v>264</v>
      </c>
      <c r="E28" s="177">
        <v>4.4000000000000004</v>
      </c>
      <c r="F28" s="177">
        <v>7.5233999999999996</v>
      </c>
      <c r="G28" s="177"/>
      <c r="H28" s="177"/>
    </row>
    <row r="29" spans="1:8" s="188" customFormat="1" outlineLevel="1">
      <c r="A29" s="184" t="s">
        <v>296</v>
      </c>
      <c r="B29" s="185" t="s">
        <v>276</v>
      </c>
      <c r="C29" s="186" t="s">
        <v>277</v>
      </c>
      <c r="D29" s="185" t="s">
        <v>271</v>
      </c>
      <c r="E29" s="187">
        <v>2</v>
      </c>
      <c r="F29" s="187">
        <v>3.4197000000000002</v>
      </c>
      <c r="G29" s="187"/>
      <c r="H29" s="187"/>
    </row>
    <row r="30" spans="1:8" s="188" customFormat="1" ht="24" outlineLevel="1">
      <c r="A30" s="189" t="s">
        <v>297</v>
      </c>
      <c r="B30" s="190" t="s">
        <v>282</v>
      </c>
      <c r="C30" s="191" t="s">
        <v>283</v>
      </c>
      <c r="D30" s="190" t="s">
        <v>271</v>
      </c>
      <c r="E30" s="192">
        <v>2.4</v>
      </c>
      <c r="F30" s="192">
        <v>4.1036999999999999</v>
      </c>
      <c r="G30" s="192"/>
      <c r="H30" s="192"/>
    </row>
    <row r="31" spans="1:8" s="183" customFormat="1" outlineLevel="1">
      <c r="A31" s="193" t="s">
        <v>298</v>
      </c>
      <c r="B31" s="194" t="s">
        <v>289</v>
      </c>
      <c r="C31" s="195" t="s">
        <v>290</v>
      </c>
      <c r="D31" s="194" t="s">
        <v>287</v>
      </c>
      <c r="E31" s="196">
        <v>101.33329999999999</v>
      </c>
      <c r="F31" s="196">
        <v>173.26570000000001</v>
      </c>
      <c r="G31" s="196"/>
      <c r="H31" s="196"/>
    </row>
    <row r="32" spans="1:8" s="158" customFormat="1" ht="63.75">
      <c r="A32" s="171" t="s">
        <v>266</v>
      </c>
      <c r="B32" s="172" t="s">
        <v>299</v>
      </c>
      <c r="C32" s="172" t="s">
        <v>300</v>
      </c>
      <c r="D32" s="173" t="s">
        <v>301</v>
      </c>
      <c r="E32" s="236">
        <v>7.8365</v>
      </c>
      <c r="F32" s="237"/>
      <c r="G32" s="236"/>
      <c r="H32" s="237"/>
    </row>
    <row r="33" spans="1:8" s="178" customFormat="1" outlineLevel="1">
      <c r="A33" s="174" t="s">
        <v>3</v>
      </c>
      <c r="B33" s="175" t="s">
        <v>258</v>
      </c>
      <c r="C33" s="176" t="s">
        <v>263</v>
      </c>
      <c r="D33" s="175" t="s">
        <v>264</v>
      </c>
      <c r="E33" s="177">
        <v>30.9</v>
      </c>
      <c r="F33" s="177">
        <v>242.14879999999999</v>
      </c>
      <c r="G33" s="177"/>
      <c r="H33" s="177"/>
    </row>
    <row r="34" spans="1:8" s="183" customFormat="1" outlineLevel="1">
      <c r="A34" s="179" t="s">
        <v>4</v>
      </c>
      <c r="B34" s="180" t="s">
        <v>266</v>
      </c>
      <c r="C34" s="181" t="s">
        <v>267</v>
      </c>
      <c r="D34" s="180" t="s">
        <v>264</v>
      </c>
      <c r="E34" s="182">
        <v>16.350000000000001</v>
      </c>
      <c r="F34" s="182">
        <v>128.12729999999999</v>
      </c>
      <c r="G34" s="182"/>
      <c r="H34" s="182"/>
    </row>
    <row r="35" spans="1:8" s="188" customFormat="1" outlineLevel="1">
      <c r="A35" s="184" t="s">
        <v>5</v>
      </c>
      <c r="B35" s="185" t="s">
        <v>269</v>
      </c>
      <c r="C35" s="186" t="s">
        <v>270</v>
      </c>
      <c r="D35" s="185" t="s">
        <v>271</v>
      </c>
      <c r="E35" s="187">
        <v>3.7</v>
      </c>
      <c r="F35" s="187">
        <v>28.995200000000001</v>
      </c>
      <c r="G35" s="187"/>
      <c r="H35" s="187"/>
    </row>
    <row r="36" spans="1:8" s="188" customFormat="1" outlineLevel="1">
      <c r="A36" s="189" t="s">
        <v>6</v>
      </c>
      <c r="B36" s="190" t="s">
        <v>302</v>
      </c>
      <c r="C36" s="191" t="s">
        <v>303</v>
      </c>
      <c r="D36" s="190" t="s">
        <v>271</v>
      </c>
      <c r="E36" s="192">
        <v>5.6</v>
      </c>
      <c r="F36" s="192">
        <v>43.884599999999999</v>
      </c>
      <c r="G36" s="192"/>
      <c r="H36" s="192"/>
    </row>
    <row r="37" spans="1:8" s="188" customFormat="1" outlineLevel="1">
      <c r="A37" s="189" t="s">
        <v>304</v>
      </c>
      <c r="B37" s="190" t="s">
        <v>305</v>
      </c>
      <c r="C37" s="191" t="s">
        <v>306</v>
      </c>
      <c r="D37" s="190" t="s">
        <v>271</v>
      </c>
      <c r="E37" s="192">
        <v>4.09</v>
      </c>
      <c r="F37" s="192">
        <v>32.051400000000001</v>
      </c>
      <c r="G37" s="192"/>
      <c r="H37" s="192"/>
    </row>
    <row r="38" spans="1:8" s="188" customFormat="1" outlineLevel="1">
      <c r="A38" s="189" t="s">
        <v>307</v>
      </c>
      <c r="B38" s="190" t="s">
        <v>308</v>
      </c>
      <c r="C38" s="191" t="s">
        <v>309</v>
      </c>
      <c r="D38" s="190" t="s">
        <v>271</v>
      </c>
      <c r="E38" s="192">
        <v>1.1100000000000001</v>
      </c>
      <c r="F38" s="192">
        <v>8.6984999999999992</v>
      </c>
      <c r="G38" s="192"/>
      <c r="H38" s="192"/>
    </row>
    <row r="39" spans="1:8" s="188" customFormat="1" outlineLevel="1">
      <c r="A39" s="189" t="s">
        <v>310</v>
      </c>
      <c r="B39" s="190" t="s">
        <v>273</v>
      </c>
      <c r="C39" s="191" t="s">
        <v>274</v>
      </c>
      <c r="D39" s="190" t="s">
        <v>271</v>
      </c>
      <c r="E39" s="192">
        <v>1.95</v>
      </c>
      <c r="F39" s="192">
        <v>15.2812</v>
      </c>
      <c r="G39" s="192"/>
      <c r="H39" s="192"/>
    </row>
    <row r="40" spans="1:8" s="188" customFormat="1" outlineLevel="1">
      <c r="A40" s="189" t="s">
        <v>311</v>
      </c>
      <c r="B40" s="190" t="s">
        <v>312</v>
      </c>
      <c r="C40" s="191" t="s">
        <v>313</v>
      </c>
      <c r="D40" s="190" t="s">
        <v>271</v>
      </c>
      <c r="E40" s="192">
        <v>1.01</v>
      </c>
      <c r="F40" s="192">
        <v>7.9149000000000003</v>
      </c>
      <c r="G40" s="192"/>
      <c r="H40" s="192"/>
    </row>
    <row r="41" spans="1:8" s="183" customFormat="1" outlineLevel="1">
      <c r="A41" s="193" t="s">
        <v>314</v>
      </c>
      <c r="B41" s="194" t="s">
        <v>285</v>
      </c>
      <c r="C41" s="195" t="s">
        <v>286</v>
      </c>
      <c r="D41" s="194" t="s">
        <v>287</v>
      </c>
      <c r="E41" s="196">
        <v>15</v>
      </c>
      <c r="F41" s="196">
        <v>117.548</v>
      </c>
      <c r="G41" s="196"/>
      <c r="H41" s="196"/>
    </row>
    <row r="42" spans="1:8" s="183" customFormat="1" outlineLevel="1">
      <c r="A42" s="197" t="s">
        <v>315</v>
      </c>
      <c r="B42" s="198" t="s">
        <v>289</v>
      </c>
      <c r="C42" s="199" t="s">
        <v>290</v>
      </c>
      <c r="D42" s="198" t="s">
        <v>287</v>
      </c>
      <c r="E42" s="200">
        <v>66</v>
      </c>
      <c r="F42" s="200">
        <v>517.21100000000001</v>
      </c>
      <c r="G42" s="200"/>
      <c r="H42" s="200"/>
    </row>
    <row r="43" spans="1:8" s="158" customFormat="1">
      <c r="A43" s="171" t="s">
        <v>316</v>
      </c>
      <c r="B43" s="172" t="s">
        <v>317</v>
      </c>
      <c r="C43" s="172" t="s">
        <v>318</v>
      </c>
      <c r="D43" s="173" t="s">
        <v>95</v>
      </c>
      <c r="E43" s="236">
        <v>7.6109999999999998</v>
      </c>
      <c r="F43" s="237"/>
      <c r="G43" s="236"/>
      <c r="H43" s="237"/>
    </row>
    <row r="44" spans="1:8" s="178" customFormat="1" outlineLevel="1">
      <c r="A44" s="174" t="s">
        <v>319</v>
      </c>
      <c r="B44" s="175" t="s">
        <v>266</v>
      </c>
      <c r="C44" s="176" t="s">
        <v>267</v>
      </c>
      <c r="D44" s="175" t="s">
        <v>264</v>
      </c>
      <c r="E44" s="177">
        <v>2.42</v>
      </c>
      <c r="F44" s="177">
        <v>18.418600000000001</v>
      </c>
      <c r="G44" s="177"/>
      <c r="H44" s="177"/>
    </row>
    <row r="45" spans="1:8" s="188" customFormat="1" outlineLevel="1">
      <c r="A45" s="184" t="s">
        <v>320</v>
      </c>
      <c r="B45" s="185" t="s">
        <v>321</v>
      </c>
      <c r="C45" s="186" t="s">
        <v>322</v>
      </c>
      <c r="D45" s="185" t="s">
        <v>271</v>
      </c>
      <c r="E45" s="187">
        <v>1.21</v>
      </c>
      <c r="F45" s="187">
        <v>9.2093000000000007</v>
      </c>
      <c r="G45" s="187"/>
      <c r="H45" s="187"/>
    </row>
    <row r="46" spans="1:8" s="183" customFormat="1" outlineLevel="1">
      <c r="A46" s="193" t="s">
        <v>323</v>
      </c>
      <c r="B46" s="194" t="s">
        <v>324</v>
      </c>
      <c r="C46" s="195" t="s">
        <v>325</v>
      </c>
      <c r="D46" s="194" t="s">
        <v>95</v>
      </c>
      <c r="E46" s="196">
        <v>1.03</v>
      </c>
      <c r="F46" s="196">
        <v>7.8392999999999997</v>
      </c>
      <c r="G46" s="196"/>
      <c r="H46" s="196"/>
    </row>
    <row r="47" spans="1:8" s="158" customFormat="1" ht="38.25">
      <c r="A47" s="171" t="s">
        <v>326</v>
      </c>
      <c r="B47" s="172" t="s">
        <v>327</v>
      </c>
      <c r="C47" s="172" t="s">
        <v>328</v>
      </c>
      <c r="D47" s="173" t="s">
        <v>329</v>
      </c>
      <c r="E47" s="236">
        <v>12.684699999999999</v>
      </c>
      <c r="F47" s="237"/>
      <c r="G47" s="236"/>
      <c r="H47" s="237"/>
    </row>
    <row r="48" spans="1:8" s="178" customFormat="1" outlineLevel="1">
      <c r="A48" s="174" t="s">
        <v>330</v>
      </c>
      <c r="B48" s="175" t="s">
        <v>258</v>
      </c>
      <c r="C48" s="176" t="s">
        <v>263</v>
      </c>
      <c r="D48" s="175" t="s">
        <v>264</v>
      </c>
      <c r="E48" s="177">
        <v>16.63</v>
      </c>
      <c r="F48" s="177">
        <v>210.94739999999999</v>
      </c>
      <c r="G48" s="177"/>
      <c r="H48" s="177"/>
    </row>
    <row r="49" spans="1:8" s="183" customFormat="1" outlineLevel="1">
      <c r="A49" s="179" t="s">
        <v>331</v>
      </c>
      <c r="B49" s="180" t="s">
        <v>266</v>
      </c>
      <c r="C49" s="181" t="s">
        <v>267</v>
      </c>
      <c r="D49" s="180" t="s">
        <v>264</v>
      </c>
      <c r="E49" s="182">
        <v>9.3800000000000008</v>
      </c>
      <c r="F49" s="182">
        <v>118.983</v>
      </c>
      <c r="G49" s="182"/>
      <c r="H49" s="182"/>
    </row>
    <row r="50" spans="1:8" s="188" customFormat="1" outlineLevel="1">
      <c r="A50" s="184" t="s">
        <v>332</v>
      </c>
      <c r="B50" s="185" t="s">
        <v>333</v>
      </c>
      <c r="C50" s="186" t="s">
        <v>334</v>
      </c>
      <c r="D50" s="185" t="s">
        <v>271</v>
      </c>
      <c r="E50" s="187">
        <v>1.44</v>
      </c>
      <c r="F50" s="187">
        <v>18.265999999999998</v>
      </c>
      <c r="G50" s="187"/>
      <c r="H50" s="187"/>
    </row>
    <row r="51" spans="1:8" s="188" customFormat="1" outlineLevel="1">
      <c r="A51" s="189" t="s">
        <v>335</v>
      </c>
      <c r="B51" s="190" t="s">
        <v>336</v>
      </c>
      <c r="C51" s="191" t="s">
        <v>337</v>
      </c>
      <c r="D51" s="190" t="s">
        <v>271</v>
      </c>
      <c r="E51" s="192">
        <v>0.24</v>
      </c>
      <c r="F51" s="192">
        <v>3.0442999999999998</v>
      </c>
      <c r="G51" s="192"/>
      <c r="H51" s="192"/>
    </row>
    <row r="52" spans="1:8" s="188" customFormat="1" outlineLevel="1">
      <c r="A52" s="189" t="s">
        <v>338</v>
      </c>
      <c r="B52" s="190" t="s">
        <v>273</v>
      </c>
      <c r="C52" s="191" t="s">
        <v>274</v>
      </c>
      <c r="D52" s="190" t="s">
        <v>271</v>
      </c>
      <c r="E52" s="192">
        <v>0.5</v>
      </c>
      <c r="F52" s="192">
        <v>6.3423999999999996</v>
      </c>
      <c r="G52" s="192"/>
      <c r="H52" s="192"/>
    </row>
    <row r="53" spans="1:8" s="188" customFormat="1" outlineLevel="1">
      <c r="A53" s="189" t="s">
        <v>339</v>
      </c>
      <c r="B53" s="190" t="s">
        <v>340</v>
      </c>
      <c r="C53" s="191" t="s">
        <v>341</v>
      </c>
      <c r="D53" s="190" t="s">
        <v>271</v>
      </c>
      <c r="E53" s="192">
        <v>0.12</v>
      </c>
      <c r="F53" s="192">
        <v>1.5222</v>
      </c>
      <c r="G53" s="192"/>
      <c r="H53" s="192"/>
    </row>
    <row r="54" spans="1:8" s="188" customFormat="1" outlineLevel="1">
      <c r="A54" s="189" t="s">
        <v>342</v>
      </c>
      <c r="B54" s="190" t="s">
        <v>343</v>
      </c>
      <c r="C54" s="191" t="s">
        <v>344</v>
      </c>
      <c r="D54" s="190" t="s">
        <v>271</v>
      </c>
      <c r="E54" s="192">
        <v>1.44</v>
      </c>
      <c r="F54" s="192">
        <v>18.265999999999998</v>
      </c>
      <c r="G54" s="192"/>
      <c r="H54" s="192"/>
    </row>
    <row r="55" spans="1:8" s="188" customFormat="1" ht="24" outlineLevel="1">
      <c r="A55" s="189" t="s">
        <v>345</v>
      </c>
      <c r="B55" s="190" t="s">
        <v>346</v>
      </c>
      <c r="C55" s="191" t="s">
        <v>347</v>
      </c>
      <c r="D55" s="190" t="s">
        <v>271</v>
      </c>
      <c r="E55" s="192">
        <v>3.08</v>
      </c>
      <c r="F55" s="192">
        <v>39.069000000000003</v>
      </c>
      <c r="G55" s="192"/>
      <c r="H55" s="192"/>
    </row>
    <row r="56" spans="1:8" s="188" customFormat="1" ht="24" outlineLevel="1">
      <c r="A56" s="189" t="s">
        <v>348</v>
      </c>
      <c r="B56" s="190" t="s">
        <v>349</v>
      </c>
      <c r="C56" s="191" t="s">
        <v>350</v>
      </c>
      <c r="D56" s="190" t="s">
        <v>271</v>
      </c>
      <c r="E56" s="192">
        <v>1.37</v>
      </c>
      <c r="F56" s="192">
        <v>17.3781</v>
      </c>
      <c r="G56" s="192"/>
      <c r="H56" s="192"/>
    </row>
    <row r="57" spans="1:8" s="188" customFormat="1" ht="24" outlineLevel="1">
      <c r="A57" s="189" t="s">
        <v>351</v>
      </c>
      <c r="B57" s="190" t="s">
        <v>352</v>
      </c>
      <c r="C57" s="191" t="s">
        <v>353</v>
      </c>
      <c r="D57" s="190" t="s">
        <v>271</v>
      </c>
      <c r="E57" s="192">
        <v>1.55</v>
      </c>
      <c r="F57" s="192">
        <v>19.6614</v>
      </c>
      <c r="G57" s="192"/>
      <c r="H57" s="192"/>
    </row>
    <row r="58" spans="1:8" s="183" customFormat="1" outlineLevel="1">
      <c r="A58" s="193" t="s">
        <v>354</v>
      </c>
      <c r="B58" s="194" t="s">
        <v>355</v>
      </c>
      <c r="C58" s="195" t="s">
        <v>356</v>
      </c>
      <c r="D58" s="194" t="s">
        <v>95</v>
      </c>
      <c r="E58" s="196">
        <v>96.6</v>
      </c>
      <c r="F58" s="196">
        <v>1225.3468</v>
      </c>
      <c r="G58" s="196"/>
      <c r="H58" s="196"/>
    </row>
    <row r="59" spans="1:8" s="183" customFormat="1" outlineLevel="1">
      <c r="A59" s="197" t="s">
        <v>357</v>
      </c>
      <c r="B59" s="198" t="s">
        <v>285</v>
      </c>
      <c r="C59" s="199" t="s">
        <v>286</v>
      </c>
      <c r="D59" s="198" t="s">
        <v>287</v>
      </c>
      <c r="E59" s="200">
        <v>0.9</v>
      </c>
      <c r="F59" s="200">
        <v>11.4163</v>
      </c>
      <c r="G59" s="200"/>
      <c r="H59" s="200"/>
    </row>
    <row r="60" spans="1:8" s="183" customFormat="1" outlineLevel="1">
      <c r="A60" s="197" t="s">
        <v>358</v>
      </c>
      <c r="B60" s="198" t="s">
        <v>359</v>
      </c>
      <c r="C60" s="199" t="s">
        <v>360</v>
      </c>
      <c r="D60" s="198" t="s">
        <v>95</v>
      </c>
      <c r="E60" s="200">
        <v>1.0800000000000001E-2</v>
      </c>
      <c r="F60" s="200">
        <v>0.13699500000000001</v>
      </c>
      <c r="G60" s="200"/>
      <c r="H60" s="200"/>
    </row>
    <row r="61" spans="1:8" s="158" customFormat="1" ht="25.5">
      <c r="A61" s="171" t="s">
        <v>361</v>
      </c>
      <c r="B61" s="172" t="s">
        <v>362</v>
      </c>
      <c r="C61" s="172" t="s">
        <v>363</v>
      </c>
      <c r="D61" s="173" t="s">
        <v>294</v>
      </c>
      <c r="E61" s="236">
        <v>12.684699999999999</v>
      </c>
      <c r="F61" s="237"/>
      <c r="G61" s="236"/>
      <c r="H61" s="237"/>
    </row>
    <row r="62" spans="1:8" s="178" customFormat="1" outlineLevel="1">
      <c r="A62" s="174" t="s">
        <v>364</v>
      </c>
      <c r="B62" s="175" t="s">
        <v>258</v>
      </c>
      <c r="C62" s="176" t="s">
        <v>263</v>
      </c>
      <c r="D62" s="175" t="s">
        <v>264</v>
      </c>
      <c r="E62" s="177">
        <v>1.1599999999999999</v>
      </c>
      <c r="F62" s="177">
        <v>14.7143</v>
      </c>
      <c r="G62" s="177"/>
      <c r="H62" s="177"/>
    </row>
    <row r="63" spans="1:8" s="183" customFormat="1" outlineLevel="1">
      <c r="A63" s="179" t="s">
        <v>365</v>
      </c>
      <c r="B63" s="180" t="s">
        <v>266</v>
      </c>
      <c r="C63" s="181" t="s">
        <v>267</v>
      </c>
      <c r="D63" s="180" t="s">
        <v>264</v>
      </c>
      <c r="E63" s="182">
        <v>0.72</v>
      </c>
      <c r="F63" s="182">
        <v>9.1329999999999991</v>
      </c>
      <c r="G63" s="182"/>
      <c r="H63" s="182"/>
    </row>
    <row r="64" spans="1:8" s="188" customFormat="1" outlineLevel="1">
      <c r="A64" s="184" t="s">
        <v>366</v>
      </c>
      <c r="B64" s="185" t="s">
        <v>333</v>
      </c>
      <c r="C64" s="186" t="s">
        <v>334</v>
      </c>
      <c r="D64" s="185" t="s">
        <v>271</v>
      </c>
      <c r="E64" s="187">
        <v>0.36</v>
      </c>
      <c r="F64" s="187">
        <v>4.5664999999999996</v>
      </c>
      <c r="G64" s="187"/>
      <c r="H64" s="187"/>
    </row>
    <row r="65" spans="1:8" s="188" customFormat="1" outlineLevel="1">
      <c r="A65" s="189" t="s">
        <v>367</v>
      </c>
      <c r="B65" s="190" t="s">
        <v>336</v>
      </c>
      <c r="C65" s="191" t="s">
        <v>337</v>
      </c>
      <c r="D65" s="190" t="s">
        <v>271</v>
      </c>
      <c r="E65" s="192">
        <v>0.06</v>
      </c>
      <c r="F65" s="192">
        <v>0.76108500000000001</v>
      </c>
      <c r="G65" s="192"/>
      <c r="H65" s="192"/>
    </row>
    <row r="66" spans="1:8" s="188" customFormat="1" outlineLevel="1">
      <c r="A66" s="189" t="s">
        <v>368</v>
      </c>
      <c r="B66" s="190" t="s">
        <v>340</v>
      </c>
      <c r="C66" s="191" t="s">
        <v>341</v>
      </c>
      <c r="D66" s="190" t="s">
        <v>271</v>
      </c>
      <c r="E66" s="192">
        <v>0.03</v>
      </c>
      <c r="F66" s="192">
        <v>0.38054300000000002</v>
      </c>
      <c r="G66" s="192"/>
      <c r="H66" s="192"/>
    </row>
    <row r="67" spans="1:8" s="188" customFormat="1" outlineLevel="1">
      <c r="A67" s="189" t="s">
        <v>369</v>
      </c>
      <c r="B67" s="190" t="s">
        <v>343</v>
      </c>
      <c r="C67" s="191" t="s">
        <v>344</v>
      </c>
      <c r="D67" s="190" t="s">
        <v>271</v>
      </c>
      <c r="E67" s="192">
        <v>0.36</v>
      </c>
      <c r="F67" s="192">
        <v>4.5664999999999996</v>
      </c>
      <c r="G67" s="192"/>
      <c r="H67" s="192"/>
    </row>
    <row r="68" spans="1:8" s="183" customFormat="1" outlineLevel="1">
      <c r="A68" s="193" t="s">
        <v>370</v>
      </c>
      <c r="B68" s="194" t="s">
        <v>355</v>
      </c>
      <c r="C68" s="195" t="s">
        <v>356</v>
      </c>
      <c r="D68" s="194" t="s">
        <v>95</v>
      </c>
      <c r="E68" s="196">
        <v>24.22</v>
      </c>
      <c r="F68" s="196">
        <v>307.22460000000001</v>
      </c>
      <c r="G68" s="196"/>
      <c r="H68" s="196"/>
    </row>
    <row r="69" spans="1:8" s="183" customFormat="1" outlineLevel="1">
      <c r="A69" s="197" t="s">
        <v>371</v>
      </c>
      <c r="B69" s="198" t="s">
        <v>359</v>
      </c>
      <c r="C69" s="199" t="s">
        <v>360</v>
      </c>
      <c r="D69" s="198" t="s">
        <v>95</v>
      </c>
      <c r="E69" s="200">
        <v>2.8E-3</v>
      </c>
      <c r="F69" s="200">
        <v>3.5517E-2</v>
      </c>
      <c r="G69" s="200"/>
      <c r="H69" s="200"/>
    </row>
    <row r="70" spans="1:8" s="158" customFormat="1">
      <c r="A70" s="171" t="s">
        <v>372</v>
      </c>
      <c r="B70" s="172" t="s">
        <v>373</v>
      </c>
      <c r="C70" s="172" t="s">
        <v>374</v>
      </c>
      <c r="D70" s="173" t="s">
        <v>375</v>
      </c>
      <c r="E70" s="236">
        <v>17.285</v>
      </c>
      <c r="F70" s="237"/>
      <c r="G70" s="236"/>
      <c r="H70" s="237"/>
    </row>
    <row r="71" spans="1:8" s="178" customFormat="1" outlineLevel="1">
      <c r="A71" s="174" t="s">
        <v>376</v>
      </c>
      <c r="B71" s="175" t="s">
        <v>266</v>
      </c>
      <c r="C71" s="176" t="s">
        <v>267</v>
      </c>
      <c r="D71" s="175" t="s">
        <v>264</v>
      </c>
      <c r="E71" s="177">
        <v>0.7</v>
      </c>
      <c r="F71" s="177">
        <v>12.099500000000001</v>
      </c>
      <c r="G71" s="177"/>
      <c r="H71" s="177"/>
    </row>
    <row r="72" spans="1:8" s="188" customFormat="1" outlineLevel="1">
      <c r="A72" s="184" t="s">
        <v>377</v>
      </c>
      <c r="B72" s="185" t="s">
        <v>269</v>
      </c>
      <c r="C72" s="186" t="s">
        <v>270</v>
      </c>
      <c r="D72" s="185" t="s">
        <v>271</v>
      </c>
      <c r="E72" s="187">
        <v>0.21</v>
      </c>
      <c r="F72" s="187">
        <v>3.6299000000000001</v>
      </c>
      <c r="G72" s="187"/>
      <c r="H72" s="187"/>
    </row>
    <row r="73" spans="1:8" s="188" customFormat="1" outlineLevel="1">
      <c r="A73" s="189" t="s">
        <v>378</v>
      </c>
      <c r="B73" s="190" t="s">
        <v>379</v>
      </c>
      <c r="C73" s="191" t="s">
        <v>380</v>
      </c>
      <c r="D73" s="190" t="s">
        <v>271</v>
      </c>
      <c r="E73" s="192">
        <v>0.49</v>
      </c>
      <c r="F73" s="192">
        <v>8.4695999999999998</v>
      </c>
      <c r="G73" s="192"/>
      <c r="H73" s="192"/>
    </row>
    <row r="74" spans="1:8" s="183" customFormat="1" outlineLevel="1">
      <c r="A74" s="193" t="s">
        <v>381</v>
      </c>
      <c r="B74" s="194" t="s">
        <v>289</v>
      </c>
      <c r="C74" s="195" t="s">
        <v>290</v>
      </c>
      <c r="D74" s="194" t="s">
        <v>287</v>
      </c>
      <c r="E74" s="196">
        <v>12.6</v>
      </c>
      <c r="F74" s="196">
        <v>217.791</v>
      </c>
      <c r="G74" s="196"/>
      <c r="H74" s="196"/>
    </row>
    <row r="75" spans="1:8" s="158" customFormat="1" ht="25.5">
      <c r="A75" s="171" t="s">
        <v>382</v>
      </c>
      <c r="B75" s="172" t="s">
        <v>383</v>
      </c>
      <c r="C75" s="172" t="s">
        <v>384</v>
      </c>
      <c r="D75" s="173" t="s">
        <v>375</v>
      </c>
      <c r="E75" s="236">
        <v>-17.285</v>
      </c>
      <c r="F75" s="237"/>
      <c r="G75" s="236"/>
      <c r="H75" s="237"/>
    </row>
    <row r="76" spans="1:8" s="183" customFormat="1" outlineLevel="1">
      <c r="A76" s="193" t="s">
        <v>385</v>
      </c>
      <c r="B76" s="194" t="s">
        <v>289</v>
      </c>
      <c r="C76" s="195" t="s">
        <v>290</v>
      </c>
      <c r="D76" s="194" t="s">
        <v>287</v>
      </c>
      <c r="E76" s="196">
        <v>6.5</v>
      </c>
      <c r="F76" s="196">
        <v>-112.35250000000001</v>
      </c>
      <c r="G76" s="196"/>
      <c r="H76" s="196"/>
    </row>
    <row r="77" spans="1:8" ht="15.75" customHeight="1">
      <c r="A77" s="246" t="s">
        <v>386</v>
      </c>
      <c r="B77" s="247"/>
      <c r="C77" s="247"/>
      <c r="D77" s="247"/>
      <c r="E77" s="247"/>
      <c r="F77" s="248"/>
      <c r="G77" s="170"/>
    </row>
    <row r="78" spans="1:8" s="158" customFormat="1" ht="25.5">
      <c r="A78" s="171" t="s">
        <v>387</v>
      </c>
      <c r="B78" s="172" t="s">
        <v>388</v>
      </c>
      <c r="C78" s="172" t="s">
        <v>389</v>
      </c>
      <c r="D78" s="173" t="s">
        <v>390</v>
      </c>
      <c r="E78" s="236">
        <v>0.1</v>
      </c>
      <c r="F78" s="237"/>
      <c r="G78" s="236"/>
      <c r="H78" s="237"/>
    </row>
    <row r="79" spans="1:8" s="178" customFormat="1" outlineLevel="1">
      <c r="A79" s="174" t="s">
        <v>391</v>
      </c>
      <c r="B79" s="175" t="s">
        <v>258</v>
      </c>
      <c r="C79" s="176" t="s">
        <v>263</v>
      </c>
      <c r="D79" s="175" t="s">
        <v>264</v>
      </c>
      <c r="E79" s="177">
        <v>320</v>
      </c>
      <c r="F79" s="177">
        <v>32</v>
      </c>
      <c r="G79" s="177"/>
      <c r="H79" s="177"/>
    </row>
    <row r="80" spans="1:8" s="183" customFormat="1" outlineLevel="1">
      <c r="A80" s="179" t="s">
        <v>392</v>
      </c>
      <c r="B80" s="180" t="s">
        <v>266</v>
      </c>
      <c r="C80" s="181" t="s">
        <v>267</v>
      </c>
      <c r="D80" s="180" t="s">
        <v>264</v>
      </c>
      <c r="E80" s="182">
        <v>14.53</v>
      </c>
      <c r="F80" s="182">
        <v>1.4530000000000001</v>
      </c>
      <c r="G80" s="182"/>
      <c r="H80" s="182"/>
    </row>
    <row r="81" spans="1:8" s="188" customFormat="1" ht="24" outlineLevel="1">
      <c r="A81" s="184" t="s">
        <v>393</v>
      </c>
      <c r="B81" s="185" t="s">
        <v>394</v>
      </c>
      <c r="C81" s="186" t="s">
        <v>395</v>
      </c>
      <c r="D81" s="185" t="s">
        <v>271</v>
      </c>
      <c r="E81" s="187">
        <v>1.52</v>
      </c>
      <c r="F81" s="187">
        <v>0.152</v>
      </c>
      <c r="G81" s="187"/>
      <c r="H81" s="187"/>
    </row>
    <row r="82" spans="1:8" s="188" customFormat="1" outlineLevel="1">
      <c r="A82" s="189" t="s">
        <v>396</v>
      </c>
      <c r="B82" s="190" t="s">
        <v>397</v>
      </c>
      <c r="C82" s="191" t="s">
        <v>398</v>
      </c>
      <c r="D82" s="190" t="s">
        <v>271</v>
      </c>
      <c r="E82" s="192">
        <v>11</v>
      </c>
      <c r="F82" s="192">
        <v>1.1000000000000001</v>
      </c>
      <c r="G82" s="192"/>
      <c r="H82" s="192"/>
    </row>
    <row r="83" spans="1:8" s="188" customFormat="1" outlineLevel="1">
      <c r="A83" s="189" t="s">
        <v>399</v>
      </c>
      <c r="B83" s="190" t="s">
        <v>400</v>
      </c>
      <c r="C83" s="191" t="s">
        <v>401</v>
      </c>
      <c r="D83" s="190" t="s">
        <v>271</v>
      </c>
      <c r="E83" s="192">
        <v>2.0099999999999998</v>
      </c>
      <c r="F83" s="192">
        <v>0.20100000000000001</v>
      </c>
      <c r="G83" s="192"/>
      <c r="H83" s="192"/>
    </row>
    <row r="84" spans="1:8" s="183" customFormat="1" outlineLevel="1">
      <c r="A84" s="193" t="s">
        <v>402</v>
      </c>
      <c r="B84" s="194" t="s">
        <v>403</v>
      </c>
      <c r="C84" s="195" t="s">
        <v>404</v>
      </c>
      <c r="D84" s="194" t="s">
        <v>95</v>
      </c>
      <c r="E84" s="196">
        <v>4.8000000000000001E-2</v>
      </c>
      <c r="F84" s="196">
        <v>4.7999999999999996E-3</v>
      </c>
      <c r="G84" s="196"/>
      <c r="H84" s="196"/>
    </row>
    <row r="85" spans="1:8" s="183" customFormat="1" outlineLevel="1">
      <c r="A85" s="197" t="s">
        <v>405</v>
      </c>
      <c r="B85" s="198" t="s">
        <v>406</v>
      </c>
      <c r="C85" s="199" t="s">
        <v>407</v>
      </c>
      <c r="D85" s="198" t="s">
        <v>95</v>
      </c>
      <c r="E85" s="200">
        <v>1.9349999999999999E-2</v>
      </c>
      <c r="F85" s="200">
        <v>1.9350000000000001E-3</v>
      </c>
      <c r="G85" s="200"/>
      <c r="H85" s="200"/>
    </row>
    <row r="86" spans="1:8" s="183" customFormat="1" outlineLevel="1">
      <c r="A86" s="197" t="s">
        <v>408</v>
      </c>
      <c r="B86" s="198" t="s">
        <v>409</v>
      </c>
      <c r="C86" s="199" t="s">
        <v>410</v>
      </c>
      <c r="D86" s="198" t="s">
        <v>95</v>
      </c>
      <c r="E86" s="200">
        <v>5.62E-3</v>
      </c>
      <c r="F86" s="200">
        <v>5.62E-4</v>
      </c>
      <c r="G86" s="200"/>
      <c r="H86" s="200"/>
    </row>
    <row r="87" spans="1:8" s="183" customFormat="1" outlineLevel="1">
      <c r="A87" s="197" t="s">
        <v>411</v>
      </c>
      <c r="B87" s="198" t="s">
        <v>412</v>
      </c>
      <c r="C87" s="199" t="s">
        <v>413</v>
      </c>
      <c r="D87" s="198" t="s">
        <v>95</v>
      </c>
      <c r="E87" s="200">
        <v>3.3800000000000002E-3</v>
      </c>
      <c r="F87" s="200">
        <v>3.3799999999999998E-4</v>
      </c>
      <c r="G87" s="200"/>
      <c r="H87" s="200"/>
    </row>
    <row r="88" spans="1:8" s="158" customFormat="1" ht="25.5">
      <c r="A88" s="171" t="s">
        <v>414</v>
      </c>
      <c r="B88" s="172" t="s">
        <v>415</v>
      </c>
      <c r="C88" s="172" t="s">
        <v>416</v>
      </c>
      <c r="D88" s="173" t="s">
        <v>417</v>
      </c>
      <c r="E88" s="236">
        <v>1.1199999999999999E-3</v>
      </c>
      <c r="F88" s="237"/>
      <c r="G88" s="236"/>
      <c r="H88" s="237"/>
    </row>
    <row r="89" spans="1:8" s="178" customFormat="1" outlineLevel="1">
      <c r="A89" s="174" t="s">
        <v>418</v>
      </c>
      <c r="B89" s="175" t="s">
        <v>258</v>
      </c>
      <c r="C89" s="176" t="s">
        <v>263</v>
      </c>
      <c r="D89" s="175" t="s">
        <v>264</v>
      </c>
      <c r="E89" s="177">
        <v>402.22</v>
      </c>
      <c r="F89" s="177">
        <v>0.450486</v>
      </c>
      <c r="G89" s="177"/>
      <c r="H89" s="177"/>
    </row>
    <row r="90" spans="1:8" s="183" customFormat="1" outlineLevel="1">
      <c r="A90" s="179" t="s">
        <v>419</v>
      </c>
      <c r="B90" s="180" t="s">
        <v>266</v>
      </c>
      <c r="C90" s="181" t="s">
        <v>267</v>
      </c>
      <c r="D90" s="180" t="s">
        <v>264</v>
      </c>
      <c r="E90" s="182">
        <v>0.48</v>
      </c>
      <c r="F90" s="182">
        <v>5.3799999999999996E-4</v>
      </c>
      <c r="G90" s="182"/>
      <c r="H90" s="182"/>
    </row>
    <row r="91" spans="1:8" s="188" customFormat="1" outlineLevel="1">
      <c r="A91" s="184" t="s">
        <v>420</v>
      </c>
      <c r="B91" s="185" t="s">
        <v>421</v>
      </c>
      <c r="C91" s="186" t="s">
        <v>422</v>
      </c>
      <c r="D91" s="185" t="s">
        <v>271</v>
      </c>
      <c r="E91" s="187">
        <v>20.88</v>
      </c>
      <c r="F91" s="187">
        <v>2.3386000000000001E-2</v>
      </c>
      <c r="G91" s="187"/>
      <c r="H91" s="187"/>
    </row>
    <row r="92" spans="1:8" s="188" customFormat="1" outlineLevel="1">
      <c r="A92" s="189" t="s">
        <v>423</v>
      </c>
      <c r="B92" s="190" t="s">
        <v>424</v>
      </c>
      <c r="C92" s="191" t="s">
        <v>425</v>
      </c>
      <c r="D92" s="190" t="s">
        <v>271</v>
      </c>
      <c r="E92" s="192">
        <v>0.72</v>
      </c>
      <c r="F92" s="192">
        <v>8.0599999999999997E-4</v>
      </c>
      <c r="G92" s="192"/>
      <c r="H92" s="192"/>
    </row>
    <row r="93" spans="1:8" s="188" customFormat="1" outlineLevel="1">
      <c r="A93" s="189" t="s">
        <v>426</v>
      </c>
      <c r="B93" s="190" t="s">
        <v>427</v>
      </c>
      <c r="C93" s="191" t="s">
        <v>401</v>
      </c>
      <c r="D93" s="190" t="s">
        <v>271</v>
      </c>
      <c r="E93" s="192">
        <v>0.48</v>
      </c>
      <c r="F93" s="192">
        <v>5.3799999999999996E-4</v>
      </c>
      <c r="G93" s="192"/>
      <c r="H93" s="192"/>
    </row>
    <row r="94" spans="1:8" s="183" customFormat="1" outlineLevel="1">
      <c r="A94" s="193" t="s">
        <v>428</v>
      </c>
      <c r="B94" s="194" t="s">
        <v>429</v>
      </c>
      <c r="C94" s="195" t="s">
        <v>430</v>
      </c>
      <c r="D94" s="194" t="s">
        <v>287</v>
      </c>
      <c r="E94" s="196">
        <v>102</v>
      </c>
      <c r="F94" s="196">
        <v>0.11423999999999999</v>
      </c>
      <c r="G94" s="196"/>
      <c r="H94" s="196"/>
    </row>
    <row r="95" spans="1:8" s="183" customFormat="1" outlineLevel="1">
      <c r="A95" s="197" t="s">
        <v>431</v>
      </c>
      <c r="B95" s="198" t="s">
        <v>285</v>
      </c>
      <c r="C95" s="199" t="s">
        <v>286</v>
      </c>
      <c r="D95" s="198" t="s">
        <v>287</v>
      </c>
      <c r="E95" s="200">
        <v>0.36399999999999999</v>
      </c>
      <c r="F95" s="200">
        <v>4.08E-4</v>
      </c>
      <c r="G95" s="200"/>
      <c r="H95" s="200"/>
    </row>
    <row r="96" spans="1:8" s="183" customFormat="1" outlineLevel="1">
      <c r="A96" s="197" t="s">
        <v>432</v>
      </c>
      <c r="B96" s="198" t="s">
        <v>433</v>
      </c>
      <c r="C96" s="199" t="s">
        <v>434</v>
      </c>
      <c r="D96" s="198" t="s">
        <v>95</v>
      </c>
      <c r="E96" s="200">
        <v>1.9E-2</v>
      </c>
      <c r="F96" s="200">
        <v>2.0999999999999999E-5</v>
      </c>
      <c r="G96" s="200"/>
      <c r="H96" s="200"/>
    </row>
    <row r="97" spans="1:8" s="183" customFormat="1" outlineLevel="1">
      <c r="A97" s="197" t="s">
        <v>435</v>
      </c>
      <c r="B97" s="198" t="s">
        <v>436</v>
      </c>
      <c r="C97" s="199" t="s">
        <v>437</v>
      </c>
      <c r="D97" s="198" t="s">
        <v>95</v>
      </c>
      <c r="E97" s="200">
        <v>2.5000000000000001E-2</v>
      </c>
      <c r="F97" s="200">
        <v>2.8E-5</v>
      </c>
      <c r="G97" s="200"/>
      <c r="H97" s="200"/>
    </row>
    <row r="98" spans="1:8" s="183" customFormat="1" outlineLevel="1">
      <c r="A98" s="197" t="s">
        <v>438</v>
      </c>
      <c r="B98" s="198" t="s">
        <v>439</v>
      </c>
      <c r="C98" s="199" t="s">
        <v>440</v>
      </c>
      <c r="D98" s="198" t="s">
        <v>95</v>
      </c>
      <c r="E98" s="200">
        <v>2.5000000000000001E-2</v>
      </c>
      <c r="F98" s="200">
        <v>2.8E-5</v>
      </c>
      <c r="G98" s="200"/>
      <c r="H98" s="200"/>
    </row>
    <row r="99" spans="1:8" s="183" customFormat="1" outlineLevel="1">
      <c r="A99" s="197" t="s">
        <v>441</v>
      </c>
      <c r="B99" s="198" t="s">
        <v>442</v>
      </c>
      <c r="C99" s="199" t="s">
        <v>443</v>
      </c>
      <c r="D99" s="198" t="s">
        <v>187</v>
      </c>
      <c r="E99" s="200">
        <v>123</v>
      </c>
      <c r="F99" s="200">
        <v>0.13775999999999999</v>
      </c>
      <c r="G99" s="200"/>
      <c r="H99" s="200"/>
    </row>
    <row r="100" spans="1:8" s="183" customFormat="1" ht="24" outlineLevel="1">
      <c r="A100" s="197" t="s">
        <v>444</v>
      </c>
      <c r="B100" s="198" t="s">
        <v>445</v>
      </c>
      <c r="C100" s="199" t="s">
        <v>446</v>
      </c>
      <c r="D100" s="198" t="s">
        <v>287</v>
      </c>
      <c r="E100" s="200">
        <v>0.59</v>
      </c>
      <c r="F100" s="200">
        <v>6.6100000000000002E-4</v>
      </c>
      <c r="G100" s="200"/>
      <c r="H100" s="200"/>
    </row>
    <row r="101" spans="1:8" s="183" customFormat="1" outlineLevel="1">
      <c r="A101" s="197" t="s">
        <v>447</v>
      </c>
      <c r="B101" s="198" t="s">
        <v>448</v>
      </c>
      <c r="C101" s="199" t="s">
        <v>449</v>
      </c>
      <c r="D101" s="198" t="s">
        <v>187</v>
      </c>
      <c r="E101" s="200">
        <v>55</v>
      </c>
      <c r="F101" s="200">
        <v>6.1600000000000002E-2</v>
      </c>
      <c r="G101" s="200"/>
      <c r="H101" s="200"/>
    </row>
    <row r="102" spans="1:8" s="158" customFormat="1">
      <c r="A102" s="171" t="s">
        <v>450</v>
      </c>
      <c r="B102" s="172" t="s">
        <v>234</v>
      </c>
      <c r="C102" s="172" t="s">
        <v>451</v>
      </c>
      <c r="D102" s="173" t="s">
        <v>189</v>
      </c>
      <c r="E102" s="234">
        <v>28</v>
      </c>
      <c r="F102" s="235"/>
      <c r="G102" s="234"/>
      <c r="H102" s="235"/>
    </row>
    <row r="103" spans="1:8" s="158" customFormat="1">
      <c r="A103" s="171" t="s">
        <v>452</v>
      </c>
      <c r="B103" s="172" t="s">
        <v>234</v>
      </c>
      <c r="C103" s="172" t="s">
        <v>235</v>
      </c>
      <c r="D103" s="173" t="s">
        <v>188</v>
      </c>
      <c r="E103" s="234">
        <v>1</v>
      </c>
      <c r="F103" s="235"/>
      <c r="G103" s="234"/>
      <c r="H103" s="235"/>
    </row>
    <row r="104" spans="1:8" s="158" customFormat="1">
      <c r="A104" s="171" t="s">
        <v>453</v>
      </c>
      <c r="B104" s="172" t="s">
        <v>234</v>
      </c>
      <c r="C104" s="172" t="s">
        <v>190</v>
      </c>
      <c r="D104" s="173" t="s">
        <v>188</v>
      </c>
      <c r="E104" s="234">
        <v>1</v>
      </c>
      <c r="F104" s="235"/>
      <c r="G104" s="234"/>
      <c r="H104" s="235"/>
    </row>
    <row r="105" spans="1:8" s="158" customFormat="1" ht="25.5">
      <c r="A105" s="171" t="s">
        <v>454</v>
      </c>
      <c r="B105" s="172" t="s">
        <v>234</v>
      </c>
      <c r="C105" s="172" t="s">
        <v>239</v>
      </c>
      <c r="D105" s="173" t="s">
        <v>188</v>
      </c>
      <c r="E105" s="234">
        <v>3</v>
      </c>
      <c r="F105" s="235"/>
      <c r="G105" s="234"/>
      <c r="H105" s="235"/>
    </row>
    <row r="106" spans="1:8" s="158" customFormat="1" ht="25.5">
      <c r="A106" s="171" t="s">
        <v>455</v>
      </c>
      <c r="B106" s="172" t="s">
        <v>234</v>
      </c>
      <c r="C106" s="172" t="s">
        <v>238</v>
      </c>
      <c r="D106" s="173" t="s">
        <v>188</v>
      </c>
      <c r="E106" s="234">
        <v>3</v>
      </c>
      <c r="F106" s="235"/>
      <c r="G106" s="234"/>
      <c r="H106" s="235"/>
    </row>
    <row r="107" spans="1:8" s="158" customFormat="1">
      <c r="A107" s="171" t="s">
        <v>456</v>
      </c>
      <c r="B107" s="172" t="s">
        <v>234</v>
      </c>
      <c r="C107" s="172" t="s">
        <v>237</v>
      </c>
      <c r="D107" s="173" t="s">
        <v>188</v>
      </c>
      <c r="E107" s="234">
        <v>2</v>
      </c>
      <c r="F107" s="235"/>
      <c r="G107" s="234"/>
      <c r="H107" s="235"/>
    </row>
    <row r="108" spans="1:8" ht="15.75" customHeight="1">
      <c r="A108" s="246" t="s">
        <v>457</v>
      </c>
      <c r="B108" s="247"/>
      <c r="C108" s="247"/>
      <c r="D108" s="247"/>
      <c r="E108" s="247"/>
      <c r="F108" s="248"/>
      <c r="G108" s="170"/>
    </row>
    <row r="109" spans="1:8" s="158" customFormat="1" ht="51">
      <c r="A109" s="171" t="s">
        <v>458</v>
      </c>
      <c r="B109" s="172" t="s">
        <v>459</v>
      </c>
      <c r="C109" s="172" t="s">
        <v>460</v>
      </c>
      <c r="D109" s="173" t="s">
        <v>95</v>
      </c>
      <c r="E109" s="236">
        <v>1532.5715</v>
      </c>
      <c r="F109" s="237"/>
      <c r="G109" s="236"/>
      <c r="H109" s="237"/>
    </row>
    <row r="110" spans="1:8" s="178" customFormat="1" outlineLevel="1">
      <c r="A110" s="174" t="s">
        <v>461</v>
      </c>
      <c r="B110" s="175" t="s">
        <v>266</v>
      </c>
      <c r="C110" s="176" t="s">
        <v>267</v>
      </c>
      <c r="D110" s="175" t="s">
        <v>264</v>
      </c>
      <c r="E110" s="177">
        <v>9.5489000000000004E-2</v>
      </c>
      <c r="F110" s="177">
        <v>146.34370000000001</v>
      </c>
      <c r="G110" s="177"/>
      <c r="H110" s="177"/>
    </row>
    <row r="111" spans="1:8" s="188" customFormat="1" outlineLevel="1">
      <c r="A111" s="184" t="s">
        <v>462</v>
      </c>
      <c r="B111" s="185" t="s">
        <v>463</v>
      </c>
      <c r="C111" s="186" t="s">
        <v>464</v>
      </c>
      <c r="D111" s="185" t="s">
        <v>271</v>
      </c>
      <c r="E111" s="187">
        <v>9.5489000000000004E-2</v>
      </c>
      <c r="F111" s="187">
        <v>146.34370000000001</v>
      </c>
      <c r="G111" s="187"/>
      <c r="H111" s="187"/>
    </row>
    <row r="112" spans="1:8" s="158" customFormat="1" ht="51">
      <c r="A112" s="171" t="s">
        <v>465</v>
      </c>
      <c r="B112" s="172" t="s">
        <v>466</v>
      </c>
      <c r="C112" s="172" t="s">
        <v>467</v>
      </c>
      <c r="D112" s="173" t="s">
        <v>95</v>
      </c>
      <c r="E112" s="236">
        <v>1689.3023000000001</v>
      </c>
      <c r="F112" s="237"/>
      <c r="G112" s="236"/>
      <c r="H112" s="237"/>
    </row>
    <row r="113" spans="1:8" s="178" customFormat="1" outlineLevel="1">
      <c r="A113" s="174" t="s">
        <v>468</v>
      </c>
      <c r="B113" s="175" t="s">
        <v>266</v>
      </c>
      <c r="C113" s="176" t="s">
        <v>267</v>
      </c>
      <c r="D113" s="175" t="s">
        <v>264</v>
      </c>
      <c r="E113" s="177">
        <v>6.6173999999999997E-2</v>
      </c>
      <c r="F113" s="177">
        <v>111.78789999999999</v>
      </c>
      <c r="G113" s="177"/>
      <c r="H113" s="177"/>
    </row>
    <row r="114" spans="1:8" s="188" customFormat="1" outlineLevel="1">
      <c r="A114" s="184" t="s">
        <v>469</v>
      </c>
      <c r="B114" s="185" t="s">
        <v>463</v>
      </c>
      <c r="C114" s="186" t="s">
        <v>464</v>
      </c>
      <c r="D114" s="185" t="s">
        <v>271</v>
      </c>
      <c r="E114" s="187">
        <v>6.6173999999999997E-2</v>
      </c>
      <c r="F114" s="187">
        <v>111.78789999999999</v>
      </c>
      <c r="G114" s="187"/>
      <c r="H114" s="187"/>
    </row>
  </sheetData>
  <mergeCells count="53">
    <mergeCell ref="G106:H106"/>
    <mergeCell ref="G107:H107"/>
    <mergeCell ref="G109:H109"/>
    <mergeCell ref="G112:H112"/>
    <mergeCell ref="G88:H88"/>
    <mergeCell ref="G102:H102"/>
    <mergeCell ref="G103:H103"/>
    <mergeCell ref="G104:H104"/>
    <mergeCell ref="G105:H105"/>
    <mergeCell ref="G47:H47"/>
    <mergeCell ref="G61:H61"/>
    <mergeCell ref="G70:H70"/>
    <mergeCell ref="G75:H75"/>
    <mergeCell ref="G78:H78"/>
    <mergeCell ref="G12:H12"/>
    <mergeCell ref="G17:H17"/>
    <mergeCell ref="G27:H27"/>
    <mergeCell ref="G32:H32"/>
    <mergeCell ref="G43:H43"/>
    <mergeCell ref="E107:F107"/>
    <mergeCell ref="A108:F108"/>
    <mergeCell ref="E109:F109"/>
    <mergeCell ref="E112:F112"/>
    <mergeCell ref="E106:F106"/>
    <mergeCell ref="E103:F103"/>
    <mergeCell ref="E104:F104"/>
    <mergeCell ref="E47:F47"/>
    <mergeCell ref="E61:F61"/>
    <mergeCell ref="E70:F70"/>
    <mergeCell ref="E75:F75"/>
    <mergeCell ref="A77:F77"/>
    <mergeCell ref="E105:F105"/>
    <mergeCell ref="E43:F43"/>
    <mergeCell ref="C11:F11"/>
    <mergeCell ref="A12:A13"/>
    <mergeCell ref="B12:B13"/>
    <mergeCell ref="C12:C13"/>
    <mergeCell ref="D12:D13"/>
    <mergeCell ref="E12:F12"/>
    <mergeCell ref="A15:F15"/>
    <mergeCell ref="A16:F16"/>
    <mergeCell ref="E17:F17"/>
    <mergeCell ref="E27:F27"/>
    <mergeCell ref="E32:F32"/>
    <mergeCell ref="E78:F78"/>
    <mergeCell ref="E88:F88"/>
    <mergeCell ref="E102:F102"/>
    <mergeCell ref="B9:F9"/>
    <mergeCell ref="B2:F2"/>
    <mergeCell ref="B3:F3"/>
    <mergeCell ref="D5:F5"/>
    <mergeCell ref="B6:F6"/>
    <mergeCell ref="B8:F8"/>
  </mergeCells>
  <printOptions horizontalCentered="1"/>
  <pageMargins left="0.39" right="0.39" top="0.59" bottom="0.59" header="0.39" footer="0.39"/>
  <pageSetup paperSize="9" scale="87" fitToHeight="10000" orientation="landscape" horizontalDpi="300" verticalDpi="300" r:id="rId1"/>
  <headerFooter>
    <oddHeader>&amp;L&amp;9ПРОГРАММНЫЙ КОМПЛЕКС АВС-UZ (РЕДАКЦИЯ 2023.1)&amp;C&amp;P&amp;R4380</oddHeader>
    <oddFooter>&amp;CСтраниц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84"/>
  <sheetViews>
    <sheetView view="pageBreakPreview" topLeftCell="A52" zoomScale="85" zoomScaleSheetLayoutView="85" workbookViewId="0">
      <selection sqref="A1:E1"/>
    </sheetView>
  </sheetViews>
  <sheetFormatPr defaultRowHeight="12.75"/>
  <cols>
    <col min="1" max="1" width="5" style="25" customWidth="1"/>
    <col min="2" max="3" width="9.33203125" style="25" customWidth="1"/>
    <col min="4" max="4" width="10.5" style="25" customWidth="1"/>
    <col min="5" max="5" width="31.5" style="25" customWidth="1"/>
    <col min="6" max="6" width="95.5" style="39" customWidth="1"/>
    <col min="7" max="7" width="24.83203125" style="25" customWidth="1"/>
    <col min="8" max="8" width="9" style="25" customWidth="1"/>
    <col min="9" max="9" width="10" style="26" customWidth="1"/>
    <col min="10" max="230" width="9.33203125" style="25"/>
    <col min="231" max="231" width="5" style="25" customWidth="1"/>
    <col min="232" max="232" width="12" style="25" customWidth="1"/>
    <col min="233" max="233" width="9.33203125" style="25"/>
    <col min="234" max="234" width="11.6640625" style="25" customWidth="1"/>
    <col min="235" max="235" width="34.6640625" style="25" customWidth="1"/>
    <col min="236" max="236" width="59.5" style="25" customWidth="1"/>
    <col min="237" max="237" width="31.33203125" style="25" customWidth="1"/>
    <col min="238" max="238" width="12.5" style="25" customWidth="1"/>
    <col min="239" max="239" width="14.5" style="25" customWidth="1"/>
    <col min="240" max="240" width="9.33203125" style="25"/>
    <col min="241" max="241" width="17" style="25" customWidth="1"/>
    <col min="242" max="246" width="0" style="25" hidden="1" customWidth="1"/>
    <col min="247" max="486" width="9.33203125" style="25"/>
    <col min="487" max="487" width="5" style="25" customWidth="1"/>
    <col min="488" max="488" width="12" style="25" customWidth="1"/>
    <col min="489" max="489" width="9.33203125" style="25"/>
    <col min="490" max="490" width="11.6640625" style="25" customWidth="1"/>
    <col min="491" max="491" width="34.6640625" style="25" customWidth="1"/>
    <col min="492" max="492" width="59.5" style="25" customWidth="1"/>
    <col min="493" max="493" width="31.33203125" style="25" customWidth="1"/>
    <col min="494" max="494" width="12.5" style="25" customWidth="1"/>
    <col min="495" max="495" width="14.5" style="25" customWidth="1"/>
    <col min="496" max="496" width="9.33203125" style="25"/>
    <col min="497" max="497" width="17" style="25" customWidth="1"/>
    <col min="498" max="502" width="0" style="25" hidden="1" customWidth="1"/>
    <col min="503" max="742" width="9.33203125" style="25"/>
    <col min="743" max="743" width="5" style="25" customWidth="1"/>
    <col min="744" max="744" width="12" style="25" customWidth="1"/>
    <col min="745" max="745" width="9.33203125" style="25"/>
    <col min="746" max="746" width="11.6640625" style="25" customWidth="1"/>
    <col min="747" max="747" width="34.6640625" style="25" customWidth="1"/>
    <col min="748" max="748" width="59.5" style="25" customWidth="1"/>
    <col min="749" max="749" width="31.33203125" style="25" customWidth="1"/>
    <col min="750" max="750" width="12.5" style="25" customWidth="1"/>
    <col min="751" max="751" width="14.5" style="25" customWidth="1"/>
    <col min="752" max="752" width="9.33203125" style="25"/>
    <col min="753" max="753" width="17" style="25" customWidth="1"/>
    <col min="754" max="758" width="0" style="25" hidden="1" customWidth="1"/>
    <col min="759" max="998" width="9.33203125" style="25"/>
    <col min="999" max="999" width="5" style="25" customWidth="1"/>
    <col min="1000" max="1000" width="12" style="25" customWidth="1"/>
    <col min="1001" max="1001" width="9.33203125" style="25"/>
    <col min="1002" max="1002" width="11.6640625" style="25" customWidth="1"/>
    <col min="1003" max="1003" width="34.6640625" style="25" customWidth="1"/>
    <col min="1004" max="1004" width="59.5" style="25" customWidth="1"/>
    <col min="1005" max="1005" width="31.33203125" style="25" customWidth="1"/>
    <col min="1006" max="1006" width="12.5" style="25" customWidth="1"/>
    <col min="1007" max="1007" width="14.5" style="25" customWidth="1"/>
    <col min="1008" max="1008" width="9.33203125" style="25"/>
    <col min="1009" max="1009" width="17" style="25" customWidth="1"/>
    <col min="1010" max="1014" width="0" style="25" hidden="1" customWidth="1"/>
    <col min="1015" max="1254" width="9.33203125" style="25"/>
    <col min="1255" max="1255" width="5" style="25" customWidth="1"/>
    <col min="1256" max="1256" width="12" style="25" customWidth="1"/>
    <col min="1257" max="1257" width="9.33203125" style="25"/>
    <col min="1258" max="1258" width="11.6640625" style="25" customWidth="1"/>
    <col min="1259" max="1259" width="34.6640625" style="25" customWidth="1"/>
    <col min="1260" max="1260" width="59.5" style="25" customWidth="1"/>
    <col min="1261" max="1261" width="31.33203125" style="25" customWidth="1"/>
    <col min="1262" max="1262" width="12.5" style="25" customWidth="1"/>
    <col min="1263" max="1263" width="14.5" style="25" customWidth="1"/>
    <col min="1264" max="1264" width="9.33203125" style="25"/>
    <col min="1265" max="1265" width="17" style="25" customWidth="1"/>
    <col min="1266" max="1270" width="0" style="25" hidden="1" customWidth="1"/>
    <col min="1271" max="1510" width="9.33203125" style="25"/>
    <col min="1511" max="1511" width="5" style="25" customWidth="1"/>
    <col min="1512" max="1512" width="12" style="25" customWidth="1"/>
    <col min="1513" max="1513" width="9.33203125" style="25"/>
    <col min="1514" max="1514" width="11.6640625" style="25" customWidth="1"/>
    <col min="1515" max="1515" width="34.6640625" style="25" customWidth="1"/>
    <col min="1516" max="1516" width="59.5" style="25" customWidth="1"/>
    <col min="1517" max="1517" width="31.33203125" style="25" customWidth="1"/>
    <col min="1518" max="1518" width="12.5" style="25" customWidth="1"/>
    <col min="1519" max="1519" width="14.5" style="25" customWidth="1"/>
    <col min="1520" max="1520" width="9.33203125" style="25"/>
    <col min="1521" max="1521" width="17" style="25" customWidth="1"/>
    <col min="1522" max="1526" width="0" style="25" hidden="1" customWidth="1"/>
    <col min="1527" max="1766" width="9.33203125" style="25"/>
    <col min="1767" max="1767" width="5" style="25" customWidth="1"/>
    <col min="1768" max="1768" width="12" style="25" customWidth="1"/>
    <col min="1769" max="1769" width="9.33203125" style="25"/>
    <col min="1770" max="1770" width="11.6640625" style="25" customWidth="1"/>
    <col min="1771" max="1771" width="34.6640625" style="25" customWidth="1"/>
    <col min="1772" max="1772" width="59.5" style="25" customWidth="1"/>
    <col min="1773" max="1773" width="31.33203125" style="25" customWidth="1"/>
    <col min="1774" max="1774" width="12.5" style="25" customWidth="1"/>
    <col min="1775" max="1775" width="14.5" style="25" customWidth="1"/>
    <col min="1776" max="1776" width="9.33203125" style="25"/>
    <col min="1777" max="1777" width="17" style="25" customWidth="1"/>
    <col min="1778" max="1782" width="0" style="25" hidden="1" customWidth="1"/>
    <col min="1783" max="2022" width="9.33203125" style="25"/>
    <col min="2023" max="2023" width="5" style="25" customWidth="1"/>
    <col min="2024" max="2024" width="12" style="25" customWidth="1"/>
    <col min="2025" max="2025" width="9.33203125" style="25"/>
    <col min="2026" max="2026" width="11.6640625" style="25" customWidth="1"/>
    <col min="2027" max="2027" width="34.6640625" style="25" customWidth="1"/>
    <col min="2028" max="2028" width="59.5" style="25" customWidth="1"/>
    <col min="2029" max="2029" width="31.33203125" style="25" customWidth="1"/>
    <col min="2030" max="2030" width="12.5" style="25" customWidth="1"/>
    <col min="2031" max="2031" width="14.5" style="25" customWidth="1"/>
    <col min="2032" max="2032" width="9.33203125" style="25"/>
    <col min="2033" max="2033" width="17" style="25" customWidth="1"/>
    <col min="2034" max="2038" width="0" style="25" hidden="1" customWidth="1"/>
    <col min="2039" max="2278" width="9.33203125" style="25"/>
    <col min="2279" max="2279" width="5" style="25" customWidth="1"/>
    <col min="2280" max="2280" width="12" style="25" customWidth="1"/>
    <col min="2281" max="2281" width="9.33203125" style="25"/>
    <col min="2282" max="2282" width="11.6640625" style="25" customWidth="1"/>
    <col min="2283" max="2283" width="34.6640625" style="25" customWidth="1"/>
    <col min="2284" max="2284" width="59.5" style="25" customWidth="1"/>
    <col min="2285" max="2285" width="31.33203125" style="25" customWidth="1"/>
    <col min="2286" max="2286" width="12.5" style="25" customWidth="1"/>
    <col min="2287" max="2287" width="14.5" style="25" customWidth="1"/>
    <col min="2288" max="2288" width="9.33203125" style="25"/>
    <col min="2289" max="2289" width="17" style="25" customWidth="1"/>
    <col min="2290" max="2294" width="0" style="25" hidden="1" customWidth="1"/>
    <col min="2295" max="2534" width="9.33203125" style="25"/>
    <col min="2535" max="2535" width="5" style="25" customWidth="1"/>
    <col min="2536" max="2536" width="12" style="25" customWidth="1"/>
    <col min="2537" max="2537" width="9.33203125" style="25"/>
    <col min="2538" max="2538" width="11.6640625" style="25" customWidth="1"/>
    <col min="2539" max="2539" width="34.6640625" style="25" customWidth="1"/>
    <col min="2540" max="2540" width="59.5" style="25" customWidth="1"/>
    <col min="2541" max="2541" width="31.33203125" style="25" customWidth="1"/>
    <col min="2542" max="2542" width="12.5" style="25" customWidth="1"/>
    <col min="2543" max="2543" width="14.5" style="25" customWidth="1"/>
    <col min="2544" max="2544" width="9.33203125" style="25"/>
    <col min="2545" max="2545" width="17" style="25" customWidth="1"/>
    <col min="2546" max="2550" width="0" style="25" hidden="1" customWidth="1"/>
    <col min="2551" max="2790" width="9.33203125" style="25"/>
    <col min="2791" max="2791" width="5" style="25" customWidth="1"/>
    <col min="2792" max="2792" width="12" style="25" customWidth="1"/>
    <col min="2793" max="2793" width="9.33203125" style="25"/>
    <col min="2794" max="2794" width="11.6640625" style="25" customWidth="1"/>
    <col min="2795" max="2795" width="34.6640625" style="25" customWidth="1"/>
    <col min="2796" max="2796" width="59.5" style="25" customWidth="1"/>
    <col min="2797" max="2797" width="31.33203125" style="25" customWidth="1"/>
    <col min="2798" max="2798" width="12.5" style="25" customWidth="1"/>
    <col min="2799" max="2799" width="14.5" style="25" customWidth="1"/>
    <col min="2800" max="2800" width="9.33203125" style="25"/>
    <col min="2801" max="2801" width="17" style="25" customWidth="1"/>
    <col min="2802" max="2806" width="0" style="25" hidden="1" customWidth="1"/>
    <col min="2807" max="3046" width="9.33203125" style="25"/>
    <col min="3047" max="3047" width="5" style="25" customWidth="1"/>
    <col min="3048" max="3048" width="12" style="25" customWidth="1"/>
    <col min="3049" max="3049" width="9.33203125" style="25"/>
    <col min="3050" max="3050" width="11.6640625" style="25" customWidth="1"/>
    <col min="3051" max="3051" width="34.6640625" style="25" customWidth="1"/>
    <col min="3052" max="3052" width="59.5" style="25" customWidth="1"/>
    <col min="3053" max="3053" width="31.33203125" style="25" customWidth="1"/>
    <col min="3054" max="3054" width="12.5" style="25" customWidth="1"/>
    <col min="3055" max="3055" width="14.5" style="25" customWidth="1"/>
    <col min="3056" max="3056" width="9.33203125" style="25"/>
    <col min="3057" max="3057" width="17" style="25" customWidth="1"/>
    <col min="3058" max="3062" width="0" style="25" hidden="1" customWidth="1"/>
    <col min="3063" max="3302" width="9.33203125" style="25"/>
    <col min="3303" max="3303" width="5" style="25" customWidth="1"/>
    <col min="3304" max="3304" width="12" style="25" customWidth="1"/>
    <col min="3305" max="3305" width="9.33203125" style="25"/>
    <col min="3306" max="3306" width="11.6640625" style="25" customWidth="1"/>
    <col min="3307" max="3307" width="34.6640625" style="25" customWidth="1"/>
    <col min="3308" max="3308" width="59.5" style="25" customWidth="1"/>
    <col min="3309" max="3309" width="31.33203125" style="25" customWidth="1"/>
    <col min="3310" max="3310" width="12.5" style="25" customWidth="1"/>
    <col min="3311" max="3311" width="14.5" style="25" customWidth="1"/>
    <col min="3312" max="3312" width="9.33203125" style="25"/>
    <col min="3313" max="3313" width="17" style="25" customWidth="1"/>
    <col min="3314" max="3318" width="0" style="25" hidden="1" customWidth="1"/>
    <col min="3319" max="3558" width="9.33203125" style="25"/>
    <col min="3559" max="3559" width="5" style="25" customWidth="1"/>
    <col min="3560" max="3560" width="12" style="25" customWidth="1"/>
    <col min="3561" max="3561" width="9.33203125" style="25"/>
    <col min="3562" max="3562" width="11.6640625" style="25" customWidth="1"/>
    <col min="3563" max="3563" width="34.6640625" style="25" customWidth="1"/>
    <col min="3564" max="3564" width="59.5" style="25" customWidth="1"/>
    <col min="3565" max="3565" width="31.33203125" style="25" customWidth="1"/>
    <col min="3566" max="3566" width="12.5" style="25" customWidth="1"/>
    <col min="3567" max="3567" width="14.5" style="25" customWidth="1"/>
    <col min="3568" max="3568" width="9.33203125" style="25"/>
    <col min="3569" max="3569" width="17" style="25" customWidth="1"/>
    <col min="3570" max="3574" width="0" style="25" hidden="1" customWidth="1"/>
    <col min="3575" max="3814" width="9.33203125" style="25"/>
    <col min="3815" max="3815" width="5" style="25" customWidth="1"/>
    <col min="3816" max="3816" width="12" style="25" customWidth="1"/>
    <col min="3817" max="3817" width="9.33203125" style="25"/>
    <col min="3818" max="3818" width="11.6640625" style="25" customWidth="1"/>
    <col min="3819" max="3819" width="34.6640625" style="25" customWidth="1"/>
    <col min="3820" max="3820" width="59.5" style="25" customWidth="1"/>
    <col min="3821" max="3821" width="31.33203125" style="25" customWidth="1"/>
    <col min="3822" max="3822" width="12.5" style="25" customWidth="1"/>
    <col min="3823" max="3823" width="14.5" style="25" customWidth="1"/>
    <col min="3824" max="3824" width="9.33203125" style="25"/>
    <col min="3825" max="3825" width="17" style="25" customWidth="1"/>
    <col min="3826" max="3830" width="0" style="25" hidden="1" customWidth="1"/>
    <col min="3831" max="4070" width="9.33203125" style="25"/>
    <col min="4071" max="4071" width="5" style="25" customWidth="1"/>
    <col min="4072" max="4072" width="12" style="25" customWidth="1"/>
    <col min="4073" max="4073" width="9.33203125" style="25"/>
    <col min="4074" max="4074" width="11.6640625" style="25" customWidth="1"/>
    <col min="4075" max="4075" width="34.6640625" style="25" customWidth="1"/>
    <col min="4076" max="4076" width="59.5" style="25" customWidth="1"/>
    <col min="4077" max="4077" width="31.33203125" style="25" customWidth="1"/>
    <col min="4078" max="4078" width="12.5" style="25" customWidth="1"/>
    <col min="4079" max="4079" width="14.5" style="25" customWidth="1"/>
    <col min="4080" max="4080" width="9.33203125" style="25"/>
    <col min="4081" max="4081" width="17" style="25" customWidth="1"/>
    <col min="4082" max="4086" width="0" style="25" hidden="1" customWidth="1"/>
    <col min="4087" max="4326" width="9.33203125" style="25"/>
    <col min="4327" max="4327" width="5" style="25" customWidth="1"/>
    <col min="4328" max="4328" width="12" style="25" customWidth="1"/>
    <col min="4329" max="4329" width="9.33203125" style="25"/>
    <col min="4330" max="4330" width="11.6640625" style="25" customWidth="1"/>
    <col min="4331" max="4331" width="34.6640625" style="25" customWidth="1"/>
    <col min="4332" max="4332" width="59.5" style="25" customWidth="1"/>
    <col min="4333" max="4333" width="31.33203125" style="25" customWidth="1"/>
    <col min="4334" max="4334" width="12.5" style="25" customWidth="1"/>
    <col min="4335" max="4335" width="14.5" style="25" customWidth="1"/>
    <col min="4336" max="4336" width="9.33203125" style="25"/>
    <col min="4337" max="4337" width="17" style="25" customWidth="1"/>
    <col min="4338" max="4342" width="0" style="25" hidden="1" customWidth="1"/>
    <col min="4343" max="4582" width="9.33203125" style="25"/>
    <col min="4583" max="4583" width="5" style="25" customWidth="1"/>
    <col min="4584" max="4584" width="12" style="25" customWidth="1"/>
    <col min="4585" max="4585" width="9.33203125" style="25"/>
    <col min="4586" max="4586" width="11.6640625" style="25" customWidth="1"/>
    <col min="4587" max="4587" width="34.6640625" style="25" customWidth="1"/>
    <col min="4588" max="4588" width="59.5" style="25" customWidth="1"/>
    <col min="4589" max="4589" width="31.33203125" style="25" customWidth="1"/>
    <col min="4590" max="4590" width="12.5" style="25" customWidth="1"/>
    <col min="4591" max="4591" width="14.5" style="25" customWidth="1"/>
    <col min="4592" max="4592" width="9.33203125" style="25"/>
    <col min="4593" max="4593" width="17" style="25" customWidth="1"/>
    <col min="4594" max="4598" width="0" style="25" hidden="1" customWidth="1"/>
    <col min="4599" max="4838" width="9.33203125" style="25"/>
    <col min="4839" max="4839" width="5" style="25" customWidth="1"/>
    <col min="4840" max="4840" width="12" style="25" customWidth="1"/>
    <col min="4841" max="4841" width="9.33203125" style="25"/>
    <col min="4842" max="4842" width="11.6640625" style="25" customWidth="1"/>
    <col min="4843" max="4843" width="34.6640625" style="25" customWidth="1"/>
    <col min="4844" max="4844" width="59.5" style="25" customWidth="1"/>
    <col min="4845" max="4845" width="31.33203125" style="25" customWidth="1"/>
    <col min="4846" max="4846" width="12.5" style="25" customWidth="1"/>
    <col min="4847" max="4847" width="14.5" style="25" customWidth="1"/>
    <col min="4848" max="4848" width="9.33203125" style="25"/>
    <col min="4849" max="4849" width="17" style="25" customWidth="1"/>
    <col min="4850" max="4854" width="0" style="25" hidden="1" customWidth="1"/>
    <col min="4855" max="5094" width="9.33203125" style="25"/>
    <col min="5095" max="5095" width="5" style="25" customWidth="1"/>
    <col min="5096" max="5096" width="12" style="25" customWidth="1"/>
    <col min="5097" max="5097" width="9.33203125" style="25"/>
    <col min="5098" max="5098" width="11.6640625" style="25" customWidth="1"/>
    <col min="5099" max="5099" width="34.6640625" style="25" customWidth="1"/>
    <col min="5100" max="5100" width="59.5" style="25" customWidth="1"/>
    <col min="5101" max="5101" width="31.33203125" style="25" customWidth="1"/>
    <col min="5102" max="5102" width="12.5" style="25" customWidth="1"/>
    <col min="5103" max="5103" width="14.5" style="25" customWidth="1"/>
    <col min="5104" max="5104" width="9.33203125" style="25"/>
    <col min="5105" max="5105" width="17" style="25" customWidth="1"/>
    <col min="5106" max="5110" width="0" style="25" hidden="1" customWidth="1"/>
    <col min="5111" max="5350" width="9.33203125" style="25"/>
    <col min="5351" max="5351" width="5" style="25" customWidth="1"/>
    <col min="5352" max="5352" width="12" style="25" customWidth="1"/>
    <col min="5353" max="5353" width="9.33203125" style="25"/>
    <col min="5354" max="5354" width="11.6640625" style="25" customWidth="1"/>
    <col min="5355" max="5355" width="34.6640625" style="25" customWidth="1"/>
    <col min="5356" max="5356" width="59.5" style="25" customWidth="1"/>
    <col min="5357" max="5357" width="31.33203125" style="25" customWidth="1"/>
    <col min="5358" max="5358" width="12.5" style="25" customWidth="1"/>
    <col min="5359" max="5359" width="14.5" style="25" customWidth="1"/>
    <col min="5360" max="5360" width="9.33203125" style="25"/>
    <col min="5361" max="5361" width="17" style="25" customWidth="1"/>
    <col min="5362" max="5366" width="0" style="25" hidden="1" customWidth="1"/>
    <col min="5367" max="5606" width="9.33203125" style="25"/>
    <col min="5607" max="5607" width="5" style="25" customWidth="1"/>
    <col min="5608" max="5608" width="12" style="25" customWidth="1"/>
    <col min="5609" max="5609" width="9.33203125" style="25"/>
    <col min="5610" max="5610" width="11.6640625" style="25" customWidth="1"/>
    <col min="5611" max="5611" width="34.6640625" style="25" customWidth="1"/>
    <col min="5612" max="5612" width="59.5" style="25" customWidth="1"/>
    <col min="5613" max="5613" width="31.33203125" style="25" customWidth="1"/>
    <col min="5614" max="5614" width="12.5" style="25" customWidth="1"/>
    <col min="5615" max="5615" width="14.5" style="25" customWidth="1"/>
    <col min="5616" max="5616" width="9.33203125" style="25"/>
    <col min="5617" max="5617" width="17" style="25" customWidth="1"/>
    <col min="5618" max="5622" width="0" style="25" hidden="1" customWidth="1"/>
    <col min="5623" max="5862" width="9.33203125" style="25"/>
    <col min="5863" max="5863" width="5" style="25" customWidth="1"/>
    <col min="5864" max="5864" width="12" style="25" customWidth="1"/>
    <col min="5865" max="5865" width="9.33203125" style="25"/>
    <col min="5866" max="5866" width="11.6640625" style="25" customWidth="1"/>
    <col min="5867" max="5867" width="34.6640625" style="25" customWidth="1"/>
    <col min="5868" max="5868" width="59.5" style="25" customWidth="1"/>
    <col min="5869" max="5869" width="31.33203125" style="25" customWidth="1"/>
    <col min="5870" max="5870" width="12.5" style="25" customWidth="1"/>
    <col min="5871" max="5871" width="14.5" style="25" customWidth="1"/>
    <col min="5872" max="5872" width="9.33203125" style="25"/>
    <col min="5873" max="5873" width="17" style="25" customWidth="1"/>
    <col min="5874" max="5878" width="0" style="25" hidden="1" customWidth="1"/>
    <col min="5879" max="6118" width="9.33203125" style="25"/>
    <col min="6119" max="6119" width="5" style="25" customWidth="1"/>
    <col min="6120" max="6120" width="12" style="25" customWidth="1"/>
    <col min="6121" max="6121" width="9.33203125" style="25"/>
    <col min="6122" max="6122" width="11.6640625" style="25" customWidth="1"/>
    <col min="6123" max="6123" width="34.6640625" style="25" customWidth="1"/>
    <col min="6124" max="6124" width="59.5" style="25" customWidth="1"/>
    <col min="6125" max="6125" width="31.33203125" style="25" customWidth="1"/>
    <col min="6126" max="6126" width="12.5" style="25" customWidth="1"/>
    <col min="6127" max="6127" width="14.5" style="25" customWidth="1"/>
    <col min="6128" max="6128" width="9.33203125" style="25"/>
    <col min="6129" max="6129" width="17" style="25" customWidth="1"/>
    <col min="6130" max="6134" width="0" style="25" hidden="1" customWidth="1"/>
    <col min="6135" max="6374" width="9.33203125" style="25"/>
    <col min="6375" max="6375" width="5" style="25" customWidth="1"/>
    <col min="6376" max="6376" width="12" style="25" customWidth="1"/>
    <col min="6377" max="6377" width="9.33203125" style="25"/>
    <col min="6378" max="6378" width="11.6640625" style="25" customWidth="1"/>
    <col min="6379" max="6379" width="34.6640625" style="25" customWidth="1"/>
    <col min="6380" max="6380" width="59.5" style="25" customWidth="1"/>
    <col min="6381" max="6381" width="31.33203125" style="25" customWidth="1"/>
    <col min="6382" max="6382" width="12.5" style="25" customWidth="1"/>
    <col min="6383" max="6383" width="14.5" style="25" customWidth="1"/>
    <col min="6384" max="6384" width="9.33203125" style="25"/>
    <col min="6385" max="6385" width="17" style="25" customWidth="1"/>
    <col min="6386" max="6390" width="0" style="25" hidden="1" customWidth="1"/>
    <col min="6391" max="6630" width="9.33203125" style="25"/>
    <col min="6631" max="6631" width="5" style="25" customWidth="1"/>
    <col min="6632" max="6632" width="12" style="25" customWidth="1"/>
    <col min="6633" max="6633" width="9.33203125" style="25"/>
    <col min="6634" max="6634" width="11.6640625" style="25" customWidth="1"/>
    <col min="6635" max="6635" width="34.6640625" style="25" customWidth="1"/>
    <col min="6636" max="6636" width="59.5" style="25" customWidth="1"/>
    <col min="6637" max="6637" width="31.33203125" style="25" customWidth="1"/>
    <col min="6638" max="6638" width="12.5" style="25" customWidth="1"/>
    <col min="6639" max="6639" width="14.5" style="25" customWidth="1"/>
    <col min="6640" max="6640" width="9.33203125" style="25"/>
    <col min="6641" max="6641" width="17" style="25" customWidth="1"/>
    <col min="6642" max="6646" width="0" style="25" hidden="1" customWidth="1"/>
    <col min="6647" max="6886" width="9.33203125" style="25"/>
    <col min="6887" max="6887" width="5" style="25" customWidth="1"/>
    <col min="6888" max="6888" width="12" style="25" customWidth="1"/>
    <col min="6889" max="6889" width="9.33203125" style="25"/>
    <col min="6890" max="6890" width="11.6640625" style="25" customWidth="1"/>
    <col min="6891" max="6891" width="34.6640625" style="25" customWidth="1"/>
    <col min="6892" max="6892" width="59.5" style="25" customWidth="1"/>
    <col min="6893" max="6893" width="31.33203125" style="25" customWidth="1"/>
    <col min="6894" max="6894" width="12.5" style="25" customWidth="1"/>
    <col min="6895" max="6895" width="14.5" style="25" customWidth="1"/>
    <col min="6896" max="6896" width="9.33203125" style="25"/>
    <col min="6897" max="6897" width="17" style="25" customWidth="1"/>
    <col min="6898" max="6902" width="0" style="25" hidden="1" customWidth="1"/>
    <col min="6903" max="7142" width="9.33203125" style="25"/>
    <col min="7143" max="7143" width="5" style="25" customWidth="1"/>
    <col min="7144" max="7144" width="12" style="25" customWidth="1"/>
    <col min="7145" max="7145" width="9.33203125" style="25"/>
    <col min="7146" max="7146" width="11.6640625" style="25" customWidth="1"/>
    <col min="7147" max="7147" width="34.6640625" style="25" customWidth="1"/>
    <col min="7148" max="7148" width="59.5" style="25" customWidth="1"/>
    <col min="7149" max="7149" width="31.33203125" style="25" customWidth="1"/>
    <col min="7150" max="7150" width="12.5" style="25" customWidth="1"/>
    <col min="7151" max="7151" width="14.5" style="25" customWidth="1"/>
    <col min="7152" max="7152" width="9.33203125" style="25"/>
    <col min="7153" max="7153" width="17" style="25" customWidth="1"/>
    <col min="7154" max="7158" width="0" style="25" hidden="1" customWidth="1"/>
    <col min="7159" max="7398" width="9.33203125" style="25"/>
    <col min="7399" max="7399" width="5" style="25" customWidth="1"/>
    <col min="7400" max="7400" width="12" style="25" customWidth="1"/>
    <col min="7401" max="7401" width="9.33203125" style="25"/>
    <col min="7402" max="7402" width="11.6640625" style="25" customWidth="1"/>
    <col min="7403" max="7403" width="34.6640625" style="25" customWidth="1"/>
    <col min="7404" max="7404" width="59.5" style="25" customWidth="1"/>
    <col min="7405" max="7405" width="31.33203125" style="25" customWidth="1"/>
    <col min="7406" max="7406" width="12.5" style="25" customWidth="1"/>
    <col min="7407" max="7407" width="14.5" style="25" customWidth="1"/>
    <col min="7408" max="7408" width="9.33203125" style="25"/>
    <col min="7409" max="7409" width="17" style="25" customWidth="1"/>
    <col min="7410" max="7414" width="0" style="25" hidden="1" customWidth="1"/>
    <col min="7415" max="7654" width="9.33203125" style="25"/>
    <col min="7655" max="7655" width="5" style="25" customWidth="1"/>
    <col min="7656" max="7656" width="12" style="25" customWidth="1"/>
    <col min="7657" max="7657" width="9.33203125" style="25"/>
    <col min="7658" max="7658" width="11.6640625" style="25" customWidth="1"/>
    <col min="7659" max="7659" width="34.6640625" style="25" customWidth="1"/>
    <col min="7660" max="7660" width="59.5" style="25" customWidth="1"/>
    <col min="7661" max="7661" width="31.33203125" style="25" customWidth="1"/>
    <col min="7662" max="7662" width="12.5" style="25" customWidth="1"/>
    <col min="7663" max="7663" width="14.5" style="25" customWidth="1"/>
    <col min="7664" max="7664" width="9.33203125" style="25"/>
    <col min="7665" max="7665" width="17" style="25" customWidth="1"/>
    <col min="7666" max="7670" width="0" style="25" hidden="1" customWidth="1"/>
    <col min="7671" max="7910" width="9.33203125" style="25"/>
    <col min="7911" max="7911" width="5" style="25" customWidth="1"/>
    <col min="7912" max="7912" width="12" style="25" customWidth="1"/>
    <col min="7913" max="7913" width="9.33203125" style="25"/>
    <col min="7914" max="7914" width="11.6640625" style="25" customWidth="1"/>
    <col min="7915" max="7915" width="34.6640625" style="25" customWidth="1"/>
    <col min="7916" max="7916" width="59.5" style="25" customWidth="1"/>
    <col min="7917" max="7917" width="31.33203125" style="25" customWidth="1"/>
    <col min="7918" max="7918" width="12.5" style="25" customWidth="1"/>
    <col min="7919" max="7919" width="14.5" style="25" customWidth="1"/>
    <col min="7920" max="7920" width="9.33203125" style="25"/>
    <col min="7921" max="7921" width="17" style="25" customWidth="1"/>
    <col min="7922" max="7926" width="0" style="25" hidden="1" customWidth="1"/>
    <col min="7927" max="8166" width="9.33203125" style="25"/>
    <col min="8167" max="8167" width="5" style="25" customWidth="1"/>
    <col min="8168" max="8168" width="12" style="25" customWidth="1"/>
    <col min="8169" max="8169" width="9.33203125" style="25"/>
    <col min="8170" max="8170" width="11.6640625" style="25" customWidth="1"/>
    <col min="8171" max="8171" width="34.6640625" style="25" customWidth="1"/>
    <col min="8172" max="8172" width="59.5" style="25" customWidth="1"/>
    <col min="8173" max="8173" width="31.33203125" style="25" customWidth="1"/>
    <col min="8174" max="8174" width="12.5" style="25" customWidth="1"/>
    <col min="8175" max="8175" width="14.5" style="25" customWidth="1"/>
    <col min="8176" max="8176" width="9.33203125" style="25"/>
    <col min="8177" max="8177" width="17" style="25" customWidth="1"/>
    <col min="8178" max="8182" width="0" style="25" hidden="1" customWidth="1"/>
    <col min="8183" max="8422" width="9.33203125" style="25"/>
    <col min="8423" max="8423" width="5" style="25" customWidth="1"/>
    <col min="8424" max="8424" width="12" style="25" customWidth="1"/>
    <col min="8425" max="8425" width="9.33203125" style="25"/>
    <col min="8426" max="8426" width="11.6640625" style="25" customWidth="1"/>
    <col min="8427" max="8427" width="34.6640625" style="25" customWidth="1"/>
    <col min="8428" max="8428" width="59.5" style="25" customWidth="1"/>
    <col min="8429" max="8429" width="31.33203125" style="25" customWidth="1"/>
    <col min="8430" max="8430" width="12.5" style="25" customWidth="1"/>
    <col min="8431" max="8431" width="14.5" style="25" customWidth="1"/>
    <col min="8432" max="8432" width="9.33203125" style="25"/>
    <col min="8433" max="8433" width="17" style="25" customWidth="1"/>
    <col min="8434" max="8438" width="0" style="25" hidden="1" customWidth="1"/>
    <col min="8439" max="8678" width="9.33203125" style="25"/>
    <col min="8679" max="8679" width="5" style="25" customWidth="1"/>
    <col min="8680" max="8680" width="12" style="25" customWidth="1"/>
    <col min="8681" max="8681" width="9.33203125" style="25"/>
    <col min="8682" max="8682" width="11.6640625" style="25" customWidth="1"/>
    <col min="8683" max="8683" width="34.6640625" style="25" customWidth="1"/>
    <col min="8684" max="8684" width="59.5" style="25" customWidth="1"/>
    <col min="8685" max="8685" width="31.33203125" style="25" customWidth="1"/>
    <col min="8686" max="8686" width="12.5" style="25" customWidth="1"/>
    <col min="8687" max="8687" width="14.5" style="25" customWidth="1"/>
    <col min="8688" max="8688" width="9.33203125" style="25"/>
    <col min="8689" max="8689" width="17" style="25" customWidth="1"/>
    <col min="8690" max="8694" width="0" style="25" hidden="1" customWidth="1"/>
    <col min="8695" max="8934" width="9.33203125" style="25"/>
    <col min="8935" max="8935" width="5" style="25" customWidth="1"/>
    <col min="8936" max="8936" width="12" style="25" customWidth="1"/>
    <col min="8937" max="8937" width="9.33203125" style="25"/>
    <col min="8938" max="8938" width="11.6640625" style="25" customWidth="1"/>
    <col min="8939" max="8939" width="34.6640625" style="25" customWidth="1"/>
    <col min="8940" max="8940" width="59.5" style="25" customWidth="1"/>
    <col min="8941" max="8941" width="31.33203125" style="25" customWidth="1"/>
    <col min="8942" max="8942" width="12.5" style="25" customWidth="1"/>
    <col min="8943" max="8943" width="14.5" style="25" customWidth="1"/>
    <col min="8944" max="8944" width="9.33203125" style="25"/>
    <col min="8945" max="8945" width="17" style="25" customWidth="1"/>
    <col min="8946" max="8950" width="0" style="25" hidden="1" customWidth="1"/>
    <col min="8951" max="9190" width="9.33203125" style="25"/>
    <col min="9191" max="9191" width="5" style="25" customWidth="1"/>
    <col min="9192" max="9192" width="12" style="25" customWidth="1"/>
    <col min="9193" max="9193" width="9.33203125" style="25"/>
    <col min="9194" max="9194" width="11.6640625" style="25" customWidth="1"/>
    <col min="9195" max="9195" width="34.6640625" style="25" customWidth="1"/>
    <col min="9196" max="9196" width="59.5" style="25" customWidth="1"/>
    <col min="9197" max="9197" width="31.33203125" style="25" customWidth="1"/>
    <col min="9198" max="9198" width="12.5" style="25" customWidth="1"/>
    <col min="9199" max="9199" width="14.5" style="25" customWidth="1"/>
    <col min="9200" max="9200" width="9.33203125" style="25"/>
    <col min="9201" max="9201" width="17" style="25" customWidth="1"/>
    <col min="9202" max="9206" width="0" style="25" hidden="1" customWidth="1"/>
    <col min="9207" max="9446" width="9.33203125" style="25"/>
    <col min="9447" max="9447" width="5" style="25" customWidth="1"/>
    <col min="9448" max="9448" width="12" style="25" customWidth="1"/>
    <col min="9449" max="9449" width="9.33203125" style="25"/>
    <col min="9450" max="9450" width="11.6640625" style="25" customWidth="1"/>
    <col min="9451" max="9451" width="34.6640625" style="25" customWidth="1"/>
    <col min="9452" max="9452" width="59.5" style="25" customWidth="1"/>
    <col min="9453" max="9453" width="31.33203125" style="25" customWidth="1"/>
    <col min="9454" max="9454" width="12.5" style="25" customWidth="1"/>
    <col min="9455" max="9455" width="14.5" style="25" customWidth="1"/>
    <col min="9456" max="9456" width="9.33203125" style="25"/>
    <col min="9457" max="9457" width="17" style="25" customWidth="1"/>
    <col min="9458" max="9462" width="0" style="25" hidden="1" customWidth="1"/>
    <col min="9463" max="9702" width="9.33203125" style="25"/>
    <col min="9703" max="9703" width="5" style="25" customWidth="1"/>
    <col min="9704" max="9704" width="12" style="25" customWidth="1"/>
    <col min="9705" max="9705" width="9.33203125" style="25"/>
    <col min="9706" max="9706" width="11.6640625" style="25" customWidth="1"/>
    <col min="9707" max="9707" width="34.6640625" style="25" customWidth="1"/>
    <col min="9708" max="9708" width="59.5" style="25" customWidth="1"/>
    <col min="9709" max="9709" width="31.33203125" style="25" customWidth="1"/>
    <col min="9710" max="9710" width="12.5" style="25" customWidth="1"/>
    <col min="9711" max="9711" width="14.5" style="25" customWidth="1"/>
    <col min="9712" max="9712" width="9.33203125" style="25"/>
    <col min="9713" max="9713" width="17" style="25" customWidth="1"/>
    <col min="9714" max="9718" width="0" style="25" hidden="1" customWidth="1"/>
    <col min="9719" max="9958" width="9.33203125" style="25"/>
    <col min="9959" max="9959" width="5" style="25" customWidth="1"/>
    <col min="9960" max="9960" width="12" style="25" customWidth="1"/>
    <col min="9961" max="9961" width="9.33203125" style="25"/>
    <col min="9962" max="9962" width="11.6640625" style="25" customWidth="1"/>
    <col min="9963" max="9963" width="34.6640625" style="25" customWidth="1"/>
    <col min="9964" max="9964" width="59.5" style="25" customWidth="1"/>
    <col min="9965" max="9965" width="31.33203125" style="25" customWidth="1"/>
    <col min="9966" max="9966" width="12.5" style="25" customWidth="1"/>
    <col min="9967" max="9967" width="14.5" style="25" customWidth="1"/>
    <col min="9968" max="9968" width="9.33203125" style="25"/>
    <col min="9969" max="9969" width="17" style="25" customWidth="1"/>
    <col min="9970" max="9974" width="0" style="25" hidden="1" customWidth="1"/>
    <col min="9975" max="10214" width="9.33203125" style="25"/>
    <col min="10215" max="10215" width="5" style="25" customWidth="1"/>
    <col min="10216" max="10216" width="12" style="25" customWidth="1"/>
    <col min="10217" max="10217" width="9.33203125" style="25"/>
    <col min="10218" max="10218" width="11.6640625" style="25" customWidth="1"/>
    <col min="10219" max="10219" width="34.6640625" style="25" customWidth="1"/>
    <col min="10220" max="10220" width="59.5" style="25" customWidth="1"/>
    <col min="10221" max="10221" width="31.33203125" style="25" customWidth="1"/>
    <col min="10222" max="10222" width="12.5" style="25" customWidth="1"/>
    <col min="10223" max="10223" width="14.5" style="25" customWidth="1"/>
    <col min="10224" max="10224" width="9.33203125" style="25"/>
    <col min="10225" max="10225" width="17" style="25" customWidth="1"/>
    <col min="10226" max="10230" width="0" style="25" hidden="1" customWidth="1"/>
    <col min="10231" max="10470" width="9.33203125" style="25"/>
    <col min="10471" max="10471" width="5" style="25" customWidth="1"/>
    <col min="10472" max="10472" width="12" style="25" customWidth="1"/>
    <col min="10473" max="10473" width="9.33203125" style="25"/>
    <col min="10474" max="10474" width="11.6640625" style="25" customWidth="1"/>
    <col min="10475" max="10475" width="34.6640625" style="25" customWidth="1"/>
    <col min="10476" max="10476" width="59.5" style="25" customWidth="1"/>
    <col min="10477" max="10477" width="31.33203125" style="25" customWidth="1"/>
    <col min="10478" max="10478" width="12.5" style="25" customWidth="1"/>
    <col min="10479" max="10479" width="14.5" style="25" customWidth="1"/>
    <col min="10480" max="10480" width="9.33203125" style="25"/>
    <col min="10481" max="10481" width="17" style="25" customWidth="1"/>
    <col min="10482" max="10486" width="0" style="25" hidden="1" customWidth="1"/>
    <col min="10487" max="10726" width="9.33203125" style="25"/>
    <col min="10727" max="10727" width="5" style="25" customWidth="1"/>
    <col min="10728" max="10728" width="12" style="25" customWidth="1"/>
    <col min="10729" max="10729" width="9.33203125" style="25"/>
    <col min="10730" max="10730" width="11.6640625" style="25" customWidth="1"/>
    <col min="10731" max="10731" width="34.6640625" style="25" customWidth="1"/>
    <col min="10732" max="10732" width="59.5" style="25" customWidth="1"/>
    <col min="10733" max="10733" width="31.33203125" style="25" customWidth="1"/>
    <col min="10734" max="10734" width="12.5" style="25" customWidth="1"/>
    <col min="10735" max="10735" width="14.5" style="25" customWidth="1"/>
    <col min="10736" max="10736" width="9.33203125" style="25"/>
    <col min="10737" max="10737" width="17" style="25" customWidth="1"/>
    <col min="10738" max="10742" width="0" style="25" hidden="1" customWidth="1"/>
    <col min="10743" max="10982" width="9.33203125" style="25"/>
    <col min="10983" max="10983" width="5" style="25" customWidth="1"/>
    <col min="10984" max="10984" width="12" style="25" customWidth="1"/>
    <col min="10985" max="10985" width="9.33203125" style="25"/>
    <col min="10986" max="10986" width="11.6640625" style="25" customWidth="1"/>
    <col min="10987" max="10987" width="34.6640625" style="25" customWidth="1"/>
    <col min="10988" max="10988" width="59.5" style="25" customWidth="1"/>
    <col min="10989" max="10989" width="31.33203125" style="25" customWidth="1"/>
    <col min="10990" max="10990" width="12.5" style="25" customWidth="1"/>
    <col min="10991" max="10991" width="14.5" style="25" customWidth="1"/>
    <col min="10992" max="10992" width="9.33203125" style="25"/>
    <col min="10993" max="10993" width="17" style="25" customWidth="1"/>
    <col min="10994" max="10998" width="0" style="25" hidden="1" customWidth="1"/>
    <col min="10999" max="11238" width="9.33203125" style="25"/>
    <col min="11239" max="11239" width="5" style="25" customWidth="1"/>
    <col min="11240" max="11240" width="12" style="25" customWidth="1"/>
    <col min="11241" max="11241" width="9.33203125" style="25"/>
    <col min="11242" max="11242" width="11.6640625" style="25" customWidth="1"/>
    <col min="11243" max="11243" width="34.6640625" style="25" customWidth="1"/>
    <col min="11244" max="11244" width="59.5" style="25" customWidth="1"/>
    <col min="11245" max="11245" width="31.33203125" style="25" customWidth="1"/>
    <col min="11246" max="11246" width="12.5" style="25" customWidth="1"/>
    <col min="11247" max="11247" width="14.5" style="25" customWidth="1"/>
    <col min="11248" max="11248" width="9.33203125" style="25"/>
    <col min="11249" max="11249" width="17" style="25" customWidth="1"/>
    <col min="11250" max="11254" width="0" style="25" hidden="1" customWidth="1"/>
    <col min="11255" max="11494" width="9.33203125" style="25"/>
    <col min="11495" max="11495" width="5" style="25" customWidth="1"/>
    <col min="11496" max="11496" width="12" style="25" customWidth="1"/>
    <col min="11497" max="11497" width="9.33203125" style="25"/>
    <col min="11498" max="11498" width="11.6640625" style="25" customWidth="1"/>
    <col min="11499" max="11499" width="34.6640625" style="25" customWidth="1"/>
    <col min="11500" max="11500" width="59.5" style="25" customWidth="1"/>
    <col min="11501" max="11501" width="31.33203125" style="25" customWidth="1"/>
    <col min="11502" max="11502" width="12.5" style="25" customWidth="1"/>
    <col min="11503" max="11503" width="14.5" style="25" customWidth="1"/>
    <col min="11504" max="11504" width="9.33203125" style="25"/>
    <col min="11505" max="11505" width="17" style="25" customWidth="1"/>
    <col min="11506" max="11510" width="0" style="25" hidden="1" customWidth="1"/>
    <col min="11511" max="11750" width="9.33203125" style="25"/>
    <col min="11751" max="11751" width="5" style="25" customWidth="1"/>
    <col min="11752" max="11752" width="12" style="25" customWidth="1"/>
    <col min="11753" max="11753" width="9.33203125" style="25"/>
    <col min="11754" max="11754" width="11.6640625" style="25" customWidth="1"/>
    <col min="11755" max="11755" width="34.6640625" style="25" customWidth="1"/>
    <col min="11756" max="11756" width="59.5" style="25" customWidth="1"/>
    <col min="11757" max="11757" width="31.33203125" style="25" customWidth="1"/>
    <col min="11758" max="11758" width="12.5" style="25" customWidth="1"/>
    <col min="11759" max="11759" width="14.5" style="25" customWidth="1"/>
    <col min="11760" max="11760" width="9.33203125" style="25"/>
    <col min="11761" max="11761" width="17" style="25" customWidth="1"/>
    <col min="11762" max="11766" width="0" style="25" hidden="1" customWidth="1"/>
    <col min="11767" max="12006" width="9.33203125" style="25"/>
    <col min="12007" max="12007" width="5" style="25" customWidth="1"/>
    <col min="12008" max="12008" width="12" style="25" customWidth="1"/>
    <col min="12009" max="12009" width="9.33203125" style="25"/>
    <col min="12010" max="12010" width="11.6640625" style="25" customWidth="1"/>
    <col min="12011" max="12011" width="34.6640625" style="25" customWidth="1"/>
    <col min="12012" max="12012" width="59.5" style="25" customWidth="1"/>
    <col min="12013" max="12013" width="31.33203125" style="25" customWidth="1"/>
    <col min="12014" max="12014" width="12.5" style="25" customWidth="1"/>
    <col min="12015" max="12015" width="14.5" style="25" customWidth="1"/>
    <col min="12016" max="12016" width="9.33203125" style="25"/>
    <col min="12017" max="12017" width="17" style="25" customWidth="1"/>
    <col min="12018" max="12022" width="0" style="25" hidden="1" customWidth="1"/>
    <col min="12023" max="12262" width="9.33203125" style="25"/>
    <col min="12263" max="12263" width="5" style="25" customWidth="1"/>
    <col min="12264" max="12264" width="12" style="25" customWidth="1"/>
    <col min="12265" max="12265" width="9.33203125" style="25"/>
    <col min="12266" max="12266" width="11.6640625" style="25" customWidth="1"/>
    <col min="12267" max="12267" width="34.6640625" style="25" customWidth="1"/>
    <col min="12268" max="12268" width="59.5" style="25" customWidth="1"/>
    <col min="12269" max="12269" width="31.33203125" style="25" customWidth="1"/>
    <col min="12270" max="12270" width="12.5" style="25" customWidth="1"/>
    <col min="12271" max="12271" width="14.5" style="25" customWidth="1"/>
    <col min="12272" max="12272" width="9.33203125" style="25"/>
    <col min="12273" max="12273" width="17" style="25" customWidth="1"/>
    <col min="12274" max="12278" width="0" style="25" hidden="1" customWidth="1"/>
    <col min="12279" max="12518" width="9.33203125" style="25"/>
    <col min="12519" max="12519" width="5" style="25" customWidth="1"/>
    <col min="12520" max="12520" width="12" style="25" customWidth="1"/>
    <col min="12521" max="12521" width="9.33203125" style="25"/>
    <col min="12522" max="12522" width="11.6640625" style="25" customWidth="1"/>
    <col min="12523" max="12523" width="34.6640625" style="25" customWidth="1"/>
    <col min="12524" max="12524" width="59.5" style="25" customWidth="1"/>
    <col min="12525" max="12525" width="31.33203125" style="25" customWidth="1"/>
    <col min="12526" max="12526" width="12.5" style="25" customWidth="1"/>
    <col min="12527" max="12527" width="14.5" style="25" customWidth="1"/>
    <col min="12528" max="12528" width="9.33203125" style="25"/>
    <col min="12529" max="12529" width="17" style="25" customWidth="1"/>
    <col min="12530" max="12534" width="0" style="25" hidden="1" customWidth="1"/>
    <col min="12535" max="12774" width="9.33203125" style="25"/>
    <col min="12775" max="12775" width="5" style="25" customWidth="1"/>
    <col min="12776" max="12776" width="12" style="25" customWidth="1"/>
    <col min="12777" max="12777" width="9.33203125" style="25"/>
    <col min="12778" max="12778" width="11.6640625" style="25" customWidth="1"/>
    <col min="12779" max="12779" width="34.6640625" style="25" customWidth="1"/>
    <col min="12780" max="12780" width="59.5" style="25" customWidth="1"/>
    <col min="12781" max="12781" width="31.33203125" style="25" customWidth="1"/>
    <col min="12782" max="12782" width="12.5" style="25" customWidth="1"/>
    <col min="12783" max="12783" width="14.5" style="25" customWidth="1"/>
    <col min="12784" max="12784" width="9.33203125" style="25"/>
    <col min="12785" max="12785" width="17" style="25" customWidth="1"/>
    <col min="12786" max="12790" width="0" style="25" hidden="1" customWidth="1"/>
    <col min="12791" max="13030" width="9.33203125" style="25"/>
    <col min="13031" max="13031" width="5" style="25" customWidth="1"/>
    <col min="13032" max="13032" width="12" style="25" customWidth="1"/>
    <col min="13033" max="13033" width="9.33203125" style="25"/>
    <col min="13034" max="13034" width="11.6640625" style="25" customWidth="1"/>
    <col min="13035" max="13035" width="34.6640625" style="25" customWidth="1"/>
    <col min="13036" max="13036" width="59.5" style="25" customWidth="1"/>
    <col min="13037" max="13037" width="31.33203125" style="25" customWidth="1"/>
    <col min="13038" max="13038" width="12.5" style="25" customWidth="1"/>
    <col min="13039" max="13039" width="14.5" style="25" customWidth="1"/>
    <col min="13040" max="13040" width="9.33203125" style="25"/>
    <col min="13041" max="13041" width="17" style="25" customWidth="1"/>
    <col min="13042" max="13046" width="0" style="25" hidden="1" customWidth="1"/>
    <col min="13047" max="13286" width="9.33203125" style="25"/>
    <col min="13287" max="13287" width="5" style="25" customWidth="1"/>
    <col min="13288" max="13288" width="12" style="25" customWidth="1"/>
    <col min="13289" max="13289" width="9.33203125" style="25"/>
    <col min="13290" max="13290" width="11.6640625" style="25" customWidth="1"/>
    <col min="13291" max="13291" width="34.6640625" style="25" customWidth="1"/>
    <col min="13292" max="13292" width="59.5" style="25" customWidth="1"/>
    <col min="13293" max="13293" width="31.33203125" style="25" customWidth="1"/>
    <col min="13294" max="13294" width="12.5" style="25" customWidth="1"/>
    <col min="13295" max="13295" width="14.5" style="25" customWidth="1"/>
    <col min="13296" max="13296" width="9.33203125" style="25"/>
    <col min="13297" max="13297" width="17" style="25" customWidth="1"/>
    <col min="13298" max="13302" width="0" style="25" hidden="1" customWidth="1"/>
    <col min="13303" max="13542" width="9.33203125" style="25"/>
    <col min="13543" max="13543" width="5" style="25" customWidth="1"/>
    <col min="13544" max="13544" width="12" style="25" customWidth="1"/>
    <col min="13545" max="13545" width="9.33203125" style="25"/>
    <col min="13546" max="13546" width="11.6640625" style="25" customWidth="1"/>
    <col min="13547" max="13547" width="34.6640625" style="25" customWidth="1"/>
    <col min="13548" max="13548" width="59.5" style="25" customWidth="1"/>
    <col min="13549" max="13549" width="31.33203125" style="25" customWidth="1"/>
    <col min="13550" max="13550" width="12.5" style="25" customWidth="1"/>
    <col min="13551" max="13551" width="14.5" style="25" customWidth="1"/>
    <col min="13552" max="13552" width="9.33203125" style="25"/>
    <col min="13553" max="13553" width="17" style="25" customWidth="1"/>
    <col min="13554" max="13558" width="0" style="25" hidden="1" customWidth="1"/>
    <col min="13559" max="13798" width="9.33203125" style="25"/>
    <col min="13799" max="13799" width="5" style="25" customWidth="1"/>
    <col min="13800" max="13800" width="12" style="25" customWidth="1"/>
    <col min="13801" max="13801" width="9.33203125" style="25"/>
    <col min="13802" max="13802" width="11.6640625" style="25" customWidth="1"/>
    <col min="13803" max="13803" width="34.6640625" style="25" customWidth="1"/>
    <col min="13804" max="13804" width="59.5" style="25" customWidth="1"/>
    <col min="13805" max="13805" width="31.33203125" style="25" customWidth="1"/>
    <col min="13806" max="13806" width="12.5" style="25" customWidth="1"/>
    <col min="13807" max="13807" width="14.5" style="25" customWidth="1"/>
    <col min="13808" max="13808" width="9.33203125" style="25"/>
    <col min="13809" max="13809" width="17" style="25" customWidth="1"/>
    <col min="13810" max="13814" width="0" style="25" hidden="1" customWidth="1"/>
    <col min="13815" max="14054" width="9.33203125" style="25"/>
    <col min="14055" max="14055" width="5" style="25" customWidth="1"/>
    <col min="14056" max="14056" width="12" style="25" customWidth="1"/>
    <col min="14057" max="14057" width="9.33203125" style="25"/>
    <col min="14058" max="14058" width="11.6640625" style="25" customWidth="1"/>
    <col min="14059" max="14059" width="34.6640625" style="25" customWidth="1"/>
    <col min="14060" max="14060" width="59.5" style="25" customWidth="1"/>
    <col min="14061" max="14061" width="31.33203125" style="25" customWidth="1"/>
    <col min="14062" max="14062" width="12.5" style="25" customWidth="1"/>
    <col min="14063" max="14063" width="14.5" style="25" customWidth="1"/>
    <col min="14064" max="14064" width="9.33203125" style="25"/>
    <col min="14065" max="14065" width="17" style="25" customWidth="1"/>
    <col min="14066" max="14070" width="0" style="25" hidden="1" customWidth="1"/>
    <col min="14071" max="14310" width="9.33203125" style="25"/>
    <col min="14311" max="14311" width="5" style="25" customWidth="1"/>
    <col min="14312" max="14312" width="12" style="25" customWidth="1"/>
    <col min="14313" max="14313" width="9.33203125" style="25"/>
    <col min="14314" max="14314" width="11.6640625" style="25" customWidth="1"/>
    <col min="14315" max="14315" width="34.6640625" style="25" customWidth="1"/>
    <col min="14316" max="14316" width="59.5" style="25" customWidth="1"/>
    <col min="14317" max="14317" width="31.33203125" style="25" customWidth="1"/>
    <col min="14318" max="14318" width="12.5" style="25" customWidth="1"/>
    <col min="14319" max="14319" width="14.5" style="25" customWidth="1"/>
    <col min="14320" max="14320" width="9.33203125" style="25"/>
    <col min="14321" max="14321" width="17" style="25" customWidth="1"/>
    <col min="14322" max="14326" width="0" style="25" hidden="1" customWidth="1"/>
    <col min="14327" max="14566" width="9.33203125" style="25"/>
    <col min="14567" max="14567" width="5" style="25" customWidth="1"/>
    <col min="14568" max="14568" width="12" style="25" customWidth="1"/>
    <col min="14569" max="14569" width="9.33203125" style="25"/>
    <col min="14570" max="14570" width="11.6640625" style="25" customWidth="1"/>
    <col min="14571" max="14571" width="34.6640625" style="25" customWidth="1"/>
    <col min="14572" max="14572" width="59.5" style="25" customWidth="1"/>
    <col min="14573" max="14573" width="31.33203125" style="25" customWidth="1"/>
    <col min="14574" max="14574" width="12.5" style="25" customWidth="1"/>
    <col min="14575" max="14575" width="14.5" style="25" customWidth="1"/>
    <col min="14576" max="14576" width="9.33203125" style="25"/>
    <col min="14577" max="14577" width="17" style="25" customWidth="1"/>
    <col min="14578" max="14582" width="0" style="25" hidden="1" customWidth="1"/>
    <col min="14583" max="14822" width="9.33203125" style="25"/>
    <col min="14823" max="14823" width="5" style="25" customWidth="1"/>
    <col min="14824" max="14824" width="12" style="25" customWidth="1"/>
    <col min="14825" max="14825" width="9.33203125" style="25"/>
    <col min="14826" max="14826" width="11.6640625" style="25" customWidth="1"/>
    <col min="14827" max="14827" width="34.6640625" style="25" customWidth="1"/>
    <col min="14828" max="14828" width="59.5" style="25" customWidth="1"/>
    <col min="14829" max="14829" width="31.33203125" style="25" customWidth="1"/>
    <col min="14830" max="14830" width="12.5" style="25" customWidth="1"/>
    <col min="14831" max="14831" width="14.5" style="25" customWidth="1"/>
    <col min="14832" max="14832" width="9.33203125" style="25"/>
    <col min="14833" max="14833" width="17" style="25" customWidth="1"/>
    <col min="14834" max="14838" width="0" style="25" hidden="1" customWidth="1"/>
    <col min="14839" max="15078" width="9.33203125" style="25"/>
    <col min="15079" max="15079" width="5" style="25" customWidth="1"/>
    <col min="15080" max="15080" width="12" style="25" customWidth="1"/>
    <col min="15081" max="15081" width="9.33203125" style="25"/>
    <col min="15082" max="15082" width="11.6640625" style="25" customWidth="1"/>
    <col min="15083" max="15083" width="34.6640625" style="25" customWidth="1"/>
    <col min="15084" max="15084" width="59.5" style="25" customWidth="1"/>
    <col min="15085" max="15085" width="31.33203125" style="25" customWidth="1"/>
    <col min="15086" max="15086" width="12.5" style="25" customWidth="1"/>
    <col min="15087" max="15087" width="14.5" style="25" customWidth="1"/>
    <col min="15088" max="15088" width="9.33203125" style="25"/>
    <col min="15089" max="15089" width="17" style="25" customWidth="1"/>
    <col min="15090" max="15094" width="0" style="25" hidden="1" customWidth="1"/>
    <col min="15095" max="15334" width="9.33203125" style="25"/>
    <col min="15335" max="15335" width="5" style="25" customWidth="1"/>
    <col min="15336" max="15336" width="12" style="25" customWidth="1"/>
    <col min="15337" max="15337" width="9.33203125" style="25"/>
    <col min="15338" max="15338" width="11.6640625" style="25" customWidth="1"/>
    <col min="15339" max="15339" width="34.6640625" style="25" customWidth="1"/>
    <col min="15340" max="15340" width="59.5" style="25" customWidth="1"/>
    <col min="15341" max="15341" width="31.33203125" style="25" customWidth="1"/>
    <col min="15342" max="15342" width="12.5" style="25" customWidth="1"/>
    <col min="15343" max="15343" width="14.5" style="25" customWidth="1"/>
    <col min="15344" max="15344" width="9.33203125" style="25"/>
    <col min="15345" max="15345" width="17" style="25" customWidth="1"/>
    <col min="15346" max="15350" width="0" style="25" hidden="1" customWidth="1"/>
    <col min="15351" max="15590" width="9.33203125" style="25"/>
    <col min="15591" max="15591" width="5" style="25" customWidth="1"/>
    <col min="15592" max="15592" width="12" style="25" customWidth="1"/>
    <col min="15593" max="15593" width="9.33203125" style="25"/>
    <col min="15594" max="15594" width="11.6640625" style="25" customWidth="1"/>
    <col min="15595" max="15595" width="34.6640625" style="25" customWidth="1"/>
    <col min="15596" max="15596" width="59.5" style="25" customWidth="1"/>
    <col min="15597" max="15597" width="31.33203125" style="25" customWidth="1"/>
    <col min="15598" max="15598" width="12.5" style="25" customWidth="1"/>
    <col min="15599" max="15599" width="14.5" style="25" customWidth="1"/>
    <col min="15600" max="15600" width="9.33203125" style="25"/>
    <col min="15601" max="15601" width="17" style="25" customWidth="1"/>
    <col min="15602" max="15606" width="0" style="25" hidden="1" customWidth="1"/>
    <col min="15607" max="15846" width="9.33203125" style="25"/>
    <col min="15847" max="15847" width="5" style="25" customWidth="1"/>
    <col min="15848" max="15848" width="12" style="25" customWidth="1"/>
    <col min="15849" max="15849" width="9.33203125" style="25"/>
    <col min="15850" max="15850" width="11.6640625" style="25" customWidth="1"/>
    <col min="15851" max="15851" width="34.6640625" style="25" customWidth="1"/>
    <col min="15852" max="15852" width="59.5" style="25" customWidth="1"/>
    <col min="15853" max="15853" width="31.33203125" style="25" customWidth="1"/>
    <col min="15854" max="15854" width="12.5" style="25" customWidth="1"/>
    <col min="15855" max="15855" width="14.5" style="25" customWidth="1"/>
    <col min="15856" max="15856" width="9.33203125" style="25"/>
    <col min="15857" max="15857" width="17" style="25" customWidth="1"/>
    <col min="15858" max="15862" width="0" style="25" hidden="1" customWidth="1"/>
    <col min="15863" max="16102" width="9.33203125" style="25"/>
    <col min="16103" max="16103" width="5" style="25" customWidth="1"/>
    <col min="16104" max="16104" width="12" style="25" customWidth="1"/>
    <col min="16105" max="16105" width="9.33203125" style="25"/>
    <col min="16106" max="16106" width="11.6640625" style="25" customWidth="1"/>
    <col min="16107" max="16107" width="34.6640625" style="25" customWidth="1"/>
    <col min="16108" max="16108" width="59.5" style="25" customWidth="1"/>
    <col min="16109" max="16109" width="31.33203125" style="25" customWidth="1"/>
    <col min="16110" max="16110" width="12.5" style="25" customWidth="1"/>
    <col min="16111" max="16111" width="14.5" style="25" customWidth="1"/>
    <col min="16112" max="16112" width="9.33203125" style="25"/>
    <col min="16113" max="16113" width="17" style="25" customWidth="1"/>
    <col min="16114" max="16118" width="0" style="25" hidden="1" customWidth="1"/>
    <col min="16119" max="16384" width="9.33203125" style="25"/>
  </cols>
  <sheetData>
    <row r="1" spans="1:9" ht="15.75">
      <c r="A1" s="261"/>
      <c r="B1" s="261"/>
      <c r="C1" s="261"/>
      <c r="D1" s="261"/>
      <c r="E1" s="261"/>
      <c r="F1" s="25"/>
      <c r="G1" s="261" t="s">
        <v>93</v>
      </c>
      <c r="H1" s="261"/>
      <c r="I1" s="261"/>
    </row>
    <row r="2" spans="1:9" ht="15.75" customHeight="1">
      <c r="A2" s="263"/>
      <c r="B2" s="263"/>
      <c r="C2" s="263"/>
      <c r="D2" s="263"/>
      <c r="E2" s="263"/>
      <c r="F2" s="25"/>
      <c r="G2" s="263" t="s">
        <v>181</v>
      </c>
      <c r="H2" s="263"/>
      <c r="I2" s="263"/>
    </row>
    <row r="3" spans="1:9" ht="15.75" customHeight="1">
      <c r="A3" s="263"/>
      <c r="B3" s="263"/>
      <c r="C3" s="263"/>
      <c r="D3" s="263"/>
      <c r="E3" s="263"/>
      <c r="F3" s="25"/>
      <c r="G3" s="263"/>
      <c r="H3" s="263"/>
      <c r="I3" s="263"/>
    </row>
    <row r="4" spans="1:9" ht="23.25" customHeight="1">
      <c r="A4" s="262"/>
      <c r="B4" s="262"/>
      <c r="C4" s="262"/>
      <c r="D4" s="262"/>
      <c r="E4" s="262"/>
      <c r="F4" s="25"/>
      <c r="G4" s="262" t="s">
        <v>132</v>
      </c>
      <c r="H4" s="262"/>
      <c r="I4" s="262"/>
    </row>
    <row r="5" spans="1:9" ht="21" customHeight="1">
      <c r="A5" s="262"/>
      <c r="B5" s="262"/>
      <c r="C5" s="262"/>
      <c r="D5" s="262"/>
      <c r="E5" s="262"/>
      <c r="F5" s="25"/>
      <c r="G5" s="262" t="s">
        <v>167</v>
      </c>
      <c r="H5" s="262"/>
      <c r="I5" s="262"/>
    </row>
    <row r="6" spans="1:9" ht="47.25" customHeight="1"/>
    <row r="7" spans="1:9" ht="37.5" customHeight="1">
      <c r="A7" s="256" t="s">
        <v>470</v>
      </c>
      <c r="B7" s="256"/>
      <c r="C7" s="256"/>
      <c r="D7" s="256"/>
      <c r="E7" s="256"/>
      <c r="F7" s="256"/>
      <c r="G7" s="256"/>
      <c r="H7" s="256"/>
      <c r="I7" s="256"/>
    </row>
    <row r="8" spans="1:9" ht="15.75">
      <c r="A8" s="261" t="s">
        <v>134</v>
      </c>
      <c r="B8" s="261"/>
      <c r="C8" s="261"/>
      <c r="D8" s="261"/>
      <c r="E8" s="261"/>
      <c r="F8" s="261"/>
      <c r="G8" s="261"/>
      <c r="H8" s="261"/>
      <c r="I8" s="261"/>
    </row>
    <row r="9" spans="1:9" ht="48.75" customHeight="1">
      <c r="A9" s="264" t="s">
        <v>205</v>
      </c>
      <c r="B9" s="264"/>
      <c r="C9" s="264"/>
      <c r="D9" s="264"/>
      <c r="E9" s="264"/>
      <c r="F9" s="264"/>
      <c r="G9" s="264"/>
      <c r="H9" s="264"/>
      <c r="I9" s="264"/>
    </row>
    <row r="10" spans="1:9" ht="12.75" customHeight="1">
      <c r="A10" s="257" t="s">
        <v>7</v>
      </c>
      <c r="B10" s="257" t="s">
        <v>170</v>
      </c>
      <c r="C10" s="257"/>
      <c r="D10" s="257" t="s">
        <v>8</v>
      </c>
      <c r="E10" s="257" t="s">
        <v>9</v>
      </c>
      <c r="F10" s="257" t="s">
        <v>10</v>
      </c>
      <c r="G10" s="257" t="s">
        <v>135</v>
      </c>
      <c r="H10" s="257" t="s">
        <v>11</v>
      </c>
      <c r="I10" s="257" t="s">
        <v>12</v>
      </c>
    </row>
    <row r="11" spans="1:9">
      <c r="A11" s="257"/>
      <c r="B11" s="27" t="s">
        <v>13</v>
      </c>
      <c r="C11" s="27" t="s">
        <v>14</v>
      </c>
      <c r="D11" s="257"/>
      <c r="E11" s="257"/>
      <c r="F11" s="257"/>
      <c r="G11" s="257"/>
      <c r="H11" s="257"/>
      <c r="I11" s="257"/>
    </row>
    <row r="12" spans="1:9" ht="17.25" customHeight="1">
      <c r="A12" s="257"/>
      <c r="B12" s="27" t="s">
        <v>15</v>
      </c>
      <c r="C12" s="27" t="s">
        <v>15</v>
      </c>
      <c r="D12" s="257"/>
      <c r="E12" s="257"/>
      <c r="F12" s="257"/>
      <c r="G12" s="257"/>
      <c r="H12" s="257"/>
      <c r="I12" s="257"/>
    </row>
    <row r="13" spans="1:9" ht="14.25" customHeight="1">
      <c r="A13" s="28">
        <v>1</v>
      </c>
      <c r="B13" s="28">
        <v>2</v>
      </c>
      <c r="C13" s="28">
        <v>3</v>
      </c>
      <c r="D13" s="28">
        <v>4</v>
      </c>
      <c r="E13" s="28">
        <v>5</v>
      </c>
      <c r="F13" s="28">
        <v>6</v>
      </c>
      <c r="G13" s="28">
        <v>7</v>
      </c>
      <c r="H13" s="28">
        <v>8</v>
      </c>
      <c r="I13" s="28">
        <v>9</v>
      </c>
    </row>
    <row r="14" spans="1:9" ht="14.25">
      <c r="A14" s="255" t="s">
        <v>204</v>
      </c>
      <c r="B14" s="255"/>
      <c r="C14" s="255"/>
      <c r="D14" s="255"/>
      <c r="E14" s="255"/>
      <c r="F14" s="255"/>
      <c r="G14" s="255"/>
      <c r="H14" s="255"/>
      <c r="I14" s="255"/>
    </row>
    <row r="15" spans="1:9" ht="30">
      <c r="A15" s="258">
        <v>1</v>
      </c>
      <c r="B15" s="258" t="s">
        <v>209</v>
      </c>
      <c r="C15" s="258" t="s">
        <v>208</v>
      </c>
      <c r="D15" s="258" t="s">
        <v>207</v>
      </c>
      <c r="E15" s="252" t="s">
        <v>171</v>
      </c>
      <c r="F15" s="121" t="s">
        <v>176</v>
      </c>
      <c r="G15" s="23" t="s">
        <v>240</v>
      </c>
      <c r="H15" s="24" t="s">
        <v>114</v>
      </c>
      <c r="I15" s="24">
        <v>3138.37</v>
      </c>
    </row>
    <row r="16" spans="1:9" ht="15">
      <c r="A16" s="259"/>
      <c r="B16" s="259"/>
      <c r="C16" s="259"/>
      <c r="D16" s="259"/>
      <c r="E16" s="253"/>
      <c r="F16" s="23" t="s">
        <v>133</v>
      </c>
      <c r="G16" s="23" t="s">
        <v>471</v>
      </c>
      <c r="H16" s="24" t="s">
        <v>23</v>
      </c>
      <c r="I16" s="118">
        <v>3.766</v>
      </c>
    </row>
    <row r="17" spans="1:9" ht="28.5">
      <c r="A17" s="259"/>
      <c r="B17" s="259"/>
      <c r="C17" s="259"/>
      <c r="D17" s="259"/>
      <c r="E17" s="253"/>
      <c r="F17" s="29" t="s">
        <v>175</v>
      </c>
      <c r="G17" s="30" t="s">
        <v>210</v>
      </c>
      <c r="H17" s="29" t="s">
        <v>65</v>
      </c>
      <c r="I17" s="119">
        <v>6276.73</v>
      </c>
    </row>
    <row r="18" spans="1:9" ht="30">
      <c r="A18" s="260"/>
      <c r="B18" s="260"/>
      <c r="C18" s="260"/>
      <c r="D18" s="260"/>
      <c r="E18" s="254"/>
      <c r="F18" s="122" t="s">
        <v>177</v>
      </c>
      <c r="G18" s="23" t="s">
        <v>211</v>
      </c>
      <c r="H18" s="24" t="s">
        <v>114</v>
      </c>
      <c r="I18" s="121">
        <v>888.5</v>
      </c>
    </row>
    <row r="19" spans="1:9" ht="30">
      <c r="A19" s="258">
        <v>2</v>
      </c>
      <c r="B19" s="258" t="s">
        <v>221</v>
      </c>
      <c r="C19" s="258"/>
      <c r="D19" s="258">
        <v>20</v>
      </c>
      <c r="E19" s="252" t="s">
        <v>222</v>
      </c>
      <c r="F19" s="121" t="s">
        <v>176</v>
      </c>
      <c r="G19" s="23" t="s">
        <v>472</v>
      </c>
      <c r="H19" s="24" t="s">
        <v>114</v>
      </c>
      <c r="I19" s="118">
        <v>100</v>
      </c>
    </row>
    <row r="20" spans="1:9" ht="15">
      <c r="A20" s="259"/>
      <c r="B20" s="259"/>
      <c r="C20" s="259"/>
      <c r="D20" s="259"/>
      <c r="E20" s="253"/>
      <c r="F20" s="23" t="s">
        <v>133</v>
      </c>
      <c r="G20" s="23" t="s">
        <v>473</v>
      </c>
      <c r="H20" s="24" t="s">
        <v>23</v>
      </c>
      <c r="I20" s="118">
        <v>0.06</v>
      </c>
    </row>
    <row r="21" spans="1:9" ht="28.5">
      <c r="A21" s="259"/>
      <c r="B21" s="259"/>
      <c r="C21" s="259"/>
      <c r="D21" s="259"/>
      <c r="E21" s="253"/>
      <c r="F21" s="29" t="s">
        <v>175</v>
      </c>
      <c r="G21" s="30" t="s">
        <v>472</v>
      </c>
      <c r="H21" s="29" t="s">
        <v>65</v>
      </c>
      <c r="I21" s="119">
        <v>100</v>
      </c>
    </row>
    <row r="22" spans="1:9" ht="15">
      <c r="A22" s="258">
        <v>3</v>
      </c>
      <c r="B22" s="258" t="s">
        <v>216</v>
      </c>
      <c r="C22" s="258"/>
      <c r="D22" s="258"/>
      <c r="E22" s="252" t="s">
        <v>212</v>
      </c>
      <c r="F22" s="268" t="s">
        <v>213</v>
      </c>
      <c r="G22" s="23" t="s">
        <v>474</v>
      </c>
      <c r="H22" s="24" t="s">
        <v>214</v>
      </c>
      <c r="I22" s="121">
        <v>10</v>
      </c>
    </row>
    <row r="23" spans="1:9" ht="15">
      <c r="A23" s="259"/>
      <c r="B23" s="259"/>
      <c r="C23" s="259"/>
      <c r="D23" s="259"/>
      <c r="E23" s="253"/>
      <c r="F23" s="268"/>
      <c r="G23" s="23" t="s">
        <v>475</v>
      </c>
      <c r="H23" s="24" t="s">
        <v>76</v>
      </c>
      <c r="I23" s="121">
        <v>0.112</v>
      </c>
    </row>
    <row r="24" spans="1:9" ht="15">
      <c r="A24" s="259"/>
      <c r="B24" s="259"/>
      <c r="C24" s="259"/>
      <c r="D24" s="259"/>
      <c r="E24" s="253"/>
      <c r="F24" s="129" t="s">
        <v>224</v>
      </c>
      <c r="G24" s="127" t="s">
        <v>476</v>
      </c>
      <c r="H24" s="126" t="s">
        <v>214</v>
      </c>
      <c r="I24" s="128">
        <v>1</v>
      </c>
    </row>
    <row r="25" spans="1:9" ht="15">
      <c r="A25" s="259"/>
      <c r="B25" s="259"/>
      <c r="C25" s="259"/>
      <c r="D25" s="259"/>
      <c r="E25" s="253"/>
      <c r="F25" s="129" t="s">
        <v>225</v>
      </c>
      <c r="G25" s="127" t="s">
        <v>476</v>
      </c>
      <c r="H25" s="126" t="s">
        <v>214</v>
      </c>
      <c r="I25" s="128">
        <v>1</v>
      </c>
    </row>
    <row r="26" spans="1:9" ht="15">
      <c r="A26" s="259"/>
      <c r="B26" s="259"/>
      <c r="C26" s="259"/>
      <c r="D26" s="259"/>
      <c r="E26" s="253"/>
      <c r="F26" s="129" t="s">
        <v>226</v>
      </c>
      <c r="G26" s="127" t="s">
        <v>477</v>
      </c>
      <c r="H26" s="126" t="s">
        <v>214</v>
      </c>
      <c r="I26" s="128">
        <v>3</v>
      </c>
    </row>
    <row r="27" spans="1:9" ht="15">
      <c r="A27" s="259"/>
      <c r="B27" s="259"/>
      <c r="C27" s="259"/>
      <c r="D27" s="259"/>
      <c r="E27" s="253"/>
      <c r="F27" s="129" t="s">
        <v>227</v>
      </c>
      <c r="G27" s="127" t="s">
        <v>477</v>
      </c>
      <c r="H27" s="126" t="s">
        <v>214</v>
      </c>
      <c r="I27" s="128">
        <v>3</v>
      </c>
    </row>
    <row r="28" spans="1:9" ht="15">
      <c r="A28" s="260"/>
      <c r="B28" s="260"/>
      <c r="C28" s="260"/>
      <c r="D28" s="260"/>
      <c r="E28" s="254"/>
      <c r="F28" s="129" t="s">
        <v>215</v>
      </c>
      <c r="G28" s="127" t="s">
        <v>478</v>
      </c>
      <c r="H28" s="126" t="s">
        <v>214</v>
      </c>
      <c r="I28" s="128">
        <v>2</v>
      </c>
    </row>
    <row r="29" spans="1:9" ht="14.25">
      <c r="A29" s="265" t="s">
        <v>200</v>
      </c>
      <c r="B29" s="266"/>
      <c r="C29" s="266"/>
      <c r="D29" s="266"/>
      <c r="E29" s="266"/>
      <c r="F29" s="266"/>
      <c r="G29" s="266"/>
      <c r="H29" s="266"/>
      <c r="I29" s="267"/>
    </row>
    <row r="30" spans="1:9" ht="30">
      <c r="A30" s="251">
        <v>4</v>
      </c>
      <c r="B30" s="251" t="s">
        <v>115</v>
      </c>
      <c r="C30" s="251" t="s">
        <v>191</v>
      </c>
      <c r="D30" s="258">
        <v>57</v>
      </c>
      <c r="E30" s="252" t="s">
        <v>171</v>
      </c>
      <c r="F30" s="121" t="s">
        <v>176</v>
      </c>
      <c r="G30" s="23" t="s">
        <v>479</v>
      </c>
      <c r="H30" s="24" t="s">
        <v>114</v>
      </c>
      <c r="I30" s="118">
        <v>206.36</v>
      </c>
    </row>
    <row r="31" spans="1:9" ht="15">
      <c r="A31" s="251"/>
      <c r="B31" s="251"/>
      <c r="C31" s="251"/>
      <c r="D31" s="259"/>
      <c r="E31" s="253"/>
      <c r="F31" s="23" t="s">
        <v>133</v>
      </c>
      <c r="G31" s="23" t="s">
        <v>480</v>
      </c>
      <c r="H31" s="24" t="s">
        <v>23</v>
      </c>
      <c r="I31" s="118">
        <v>0.124</v>
      </c>
    </row>
    <row r="32" spans="1:9" ht="28.5">
      <c r="A32" s="251"/>
      <c r="B32" s="251"/>
      <c r="C32" s="251"/>
      <c r="D32" s="259"/>
      <c r="E32" s="253"/>
      <c r="F32" s="29" t="s">
        <v>175</v>
      </c>
      <c r="G32" s="30" t="s">
        <v>479</v>
      </c>
      <c r="H32" s="29" t="s">
        <v>65</v>
      </c>
      <c r="I32" s="119">
        <v>206.36</v>
      </c>
    </row>
    <row r="33" spans="1:9" ht="14.25">
      <c r="A33" s="255" t="s">
        <v>201</v>
      </c>
      <c r="B33" s="255"/>
      <c r="C33" s="255"/>
      <c r="D33" s="255"/>
      <c r="E33" s="255"/>
      <c r="F33" s="255"/>
      <c r="G33" s="255"/>
      <c r="H33" s="255"/>
      <c r="I33" s="255"/>
    </row>
    <row r="34" spans="1:9" ht="30">
      <c r="A34" s="251">
        <v>5</v>
      </c>
      <c r="B34" s="251" t="s">
        <v>115</v>
      </c>
      <c r="C34" s="251" t="s">
        <v>192</v>
      </c>
      <c r="D34" s="251">
        <v>110</v>
      </c>
      <c r="E34" s="252" t="s">
        <v>171</v>
      </c>
      <c r="F34" s="121" t="s">
        <v>176</v>
      </c>
      <c r="G34" s="23" t="s">
        <v>481</v>
      </c>
      <c r="H34" s="24" t="s">
        <v>114</v>
      </c>
      <c r="I34" s="118">
        <v>391.86</v>
      </c>
    </row>
    <row r="35" spans="1:9" ht="15">
      <c r="A35" s="251"/>
      <c r="B35" s="251"/>
      <c r="C35" s="251"/>
      <c r="D35" s="251"/>
      <c r="E35" s="253"/>
      <c r="F35" s="23" t="s">
        <v>133</v>
      </c>
      <c r="G35" s="23" t="s">
        <v>482</v>
      </c>
      <c r="H35" s="24" t="s">
        <v>23</v>
      </c>
      <c r="I35" s="118">
        <v>0.23499999999999999</v>
      </c>
    </row>
    <row r="36" spans="1:9" ht="28.5">
      <c r="A36" s="251"/>
      <c r="B36" s="251"/>
      <c r="C36" s="251"/>
      <c r="D36" s="251"/>
      <c r="E36" s="253"/>
      <c r="F36" s="29" t="s">
        <v>175</v>
      </c>
      <c r="G36" s="30" t="s">
        <v>481</v>
      </c>
      <c r="H36" s="29" t="s">
        <v>65</v>
      </c>
      <c r="I36" s="119">
        <v>391.86</v>
      </c>
    </row>
    <row r="37" spans="1:9" ht="30">
      <c r="A37" s="251"/>
      <c r="B37" s="251"/>
      <c r="C37" s="251"/>
      <c r="D37" s="251"/>
      <c r="E37" s="254"/>
      <c r="F37" s="122" t="s">
        <v>177</v>
      </c>
      <c r="G37" s="23" t="s">
        <v>483</v>
      </c>
      <c r="H37" s="24" t="s">
        <v>114</v>
      </c>
      <c r="I37" s="121">
        <v>55</v>
      </c>
    </row>
    <row r="38" spans="1:9" ht="18">
      <c r="A38" s="258">
        <v>6</v>
      </c>
      <c r="B38" s="258" t="s">
        <v>192</v>
      </c>
      <c r="C38" s="251" t="s">
        <v>193</v>
      </c>
      <c r="D38" s="251">
        <v>115</v>
      </c>
      <c r="E38" s="252" t="s">
        <v>218</v>
      </c>
      <c r="F38" s="24" t="s">
        <v>194</v>
      </c>
      <c r="G38" s="23" t="s">
        <v>484</v>
      </c>
      <c r="H38" s="24" t="s">
        <v>114</v>
      </c>
      <c r="I38" s="118">
        <v>345</v>
      </c>
    </row>
    <row r="39" spans="1:9" ht="15">
      <c r="A39" s="259"/>
      <c r="B39" s="259"/>
      <c r="C39" s="251"/>
      <c r="D39" s="251"/>
      <c r="E39" s="253"/>
      <c r="F39" s="23" t="s">
        <v>133</v>
      </c>
      <c r="G39" s="23" t="s">
        <v>485</v>
      </c>
      <c r="H39" s="24" t="s">
        <v>23</v>
      </c>
      <c r="I39" s="118">
        <v>0.20699999999999999</v>
      </c>
    </row>
    <row r="40" spans="1:9" ht="28.5">
      <c r="A40" s="259"/>
      <c r="B40" s="259"/>
      <c r="C40" s="251"/>
      <c r="D40" s="251"/>
      <c r="E40" s="253"/>
      <c r="F40" s="29" t="s">
        <v>175</v>
      </c>
      <c r="G40" s="30" t="s">
        <v>484</v>
      </c>
      <c r="H40" s="29" t="s">
        <v>65</v>
      </c>
      <c r="I40" s="119">
        <v>345</v>
      </c>
    </row>
    <row r="41" spans="1:9" ht="30">
      <c r="A41" s="260"/>
      <c r="B41" s="260"/>
      <c r="C41" s="251"/>
      <c r="D41" s="251"/>
      <c r="E41" s="254"/>
      <c r="F41" s="122" t="s">
        <v>177</v>
      </c>
      <c r="G41" s="23" t="s">
        <v>486</v>
      </c>
      <c r="H41" s="24" t="s">
        <v>114</v>
      </c>
      <c r="I41" s="121">
        <v>57.5</v>
      </c>
    </row>
    <row r="42" spans="1:9" ht="14.25">
      <c r="A42" s="255" t="s">
        <v>202</v>
      </c>
      <c r="B42" s="255"/>
      <c r="C42" s="255"/>
      <c r="D42" s="255"/>
      <c r="E42" s="255"/>
      <c r="F42" s="255"/>
      <c r="G42" s="255"/>
      <c r="H42" s="255"/>
      <c r="I42" s="255"/>
    </row>
    <row r="43" spans="1:9" ht="30">
      <c r="A43" s="251">
        <v>7</v>
      </c>
      <c r="B43" s="251" t="s">
        <v>115</v>
      </c>
      <c r="C43" s="251" t="s">
        <v>195</v>
      </c>
      <c r="D43" s="251">
        <v>277</v>
      </c>
      <c r="E43" s="252" t="s">
        <v>171</v>
      </c>
      <c r="F43" s="121" t="s">
        <v>176</v>
      </c>
      <c r="G43" s="23" t="s">
        <v>487</v>
      </c>
      <c r="H43" s="24" t="s">
        <v>114</v>
      </c>
      <c r="I43" s="118">
        <v>976.36</v>
      </c>
    </row>
    <row r="44" spans="1:9" ht="15">
      <c r="A44" s="251"/>
      <c r="B44" s="251"/>
      <c r="C44" s="251"/>
      <c r="D44" s="251"/>
      <c r="E44" s="253"/>
      <c r="F44" s="23" t="s">
        <v>133</v>
      </c>
      <c r="G44" s="23" t="s">
        <v>488</v>
      </c>
      <c r="H44" s="24" t="s">
        <v>23</v>
      </c>
      <c r="I44" s="118">
        <v>0.58599999999999997</v>
      </c>
    </row>
    <row r="45" spans="1:9" ht="28.5">
      <c r="A45" s="251"/>
      <c r="B45" s="251"/>
      <c r="C45" s="251"/>
      <c r="D45" s="251"/>
      <c r="E45" s="253"/>
      <c r="F45" s="29" t="s">
        <v>175</v>
      </c>
      <c r="G45" s="30" t="s">
        <v>487</v>
      </c>
      <c r="H45" s="29" t="s">
        <v>65</v>
      </c>
      <c r="I45" s="119">
        <v>976.36</v>
      </c>
    </row>
    <row r="46" spans="1:9" ht="30">
      <c r="A46" s="251"/>
      <c r="B46" s="251"/>
      <c r="C46" s="251"/>
      <c r="D46" s="251"/>
      <c r="E46" s="254"/>
      <c r="F46" s="122" t="s">
        <v>177</v>
      </c>
      <c r="G46" s="23" t="s">
        <v>489</v>
      </c>
      <c r="H46" s="24" t="s">
        <v>114</v>
      </c>
      <c r="I46" s="121">
        <v>138.5</v>
      </c>
    </row>
    <row r="47" spans="1:9" ht="18">
      <c r="A47" s="258">
        <v>8</v>
      </c>
      <c r="B47" s="258" t="s">
        <v>195</v>
      </c>
      <c r="C47" s="251" t="s">
        <v>196</v>
      </c>
      <c r="D47" s="251">
        <v>73</v>
      </c>
      <c r="E47" s="252" t="s">
        <v>218</v>
      </c>
      <c r="F47" s="24" t="s">
        <v>194</v>
      </c>
      <c r="G47" s="23" t="s">
        <v>490</v>
      </c>
      <c r="H47" s="24" t="s">
        <v>114</v>
      </c>
      <c r="I47" s="118">
        <v>262.36</v>
      </c>
    </row>
    <row r="48" spans="1:9" ht="15">
      <c r="A48" s="259"/>
      <c r="B48" s="259"/>
      <c r="C48" s="251"/>
      <c r="D48" s="251"/>
      <c r="E48" s="253"/>
      <c r="F48" s="23" t="s">
        <v>133</v>
      </c>
      <c r="G48" s="23" t="s">
        <v>491</v>
      </c>
      <c r="H48" s="24" t="s">
        <v>23</v>
      </c>
      <c r="I48" s="118">
        <v>0.157</v>
      </c>
    </row>
    <row r="49" spans="1:9" ht="28.5">
      <c r="A49" s="259"/>
      <c r="B49" s="259"/>
      <c r="C49" s="251"/>
      <c r="D49" s="251"/>
      <c r="E49" s="253"/>
      <c r="F49" s="29" t="s">
        <v>175</v>
      </c>
      <c r="G49" s="30" t="s">
        <v>490</v>
      </c>
      <c r="H49" s="29" t="s">
        <v>65</v>
      </c>
      <c r="I49" s="119">
        <v>262.36</v>
      </c>
    </row>
    <row r="50" spans="1:9" ht="30">
      <c r="A50" s="258">
        <v>9</v>
      </c>
      <c r="B50" s="258" t="s">
        <v>196</v>
      </c>
      <c r="C50" s="251" t="s">
        <v>197</v>
      </c>
      <c r="D50" s="251">
        <v>553</v>
      </c>
      <c r="E50" s="252" t="s">
        <v>171</v>
      </c>
      <c r="F50" s="121" t="s">
        <v>176</v>
      </c>
      <c r="G50" s="23" t="s">
        <v>492</v>
      </c>
      <c r="H50" s="24" t="s">
        <v>114</v>
      </c>
      <c r="I50" s="118">
        <v>1942.36</v>
      </c>
    </row>
    <row r="51" spans="1:9" ht="15">
      <c r="A51" s="259"/>
      <c r="B51" s="259"/>
      <c r="C51" s="251"/>
      <c r="D51" s="251"/>
      <c r="E51" s="253"/>
      <c r="F51" s="23" t="s">
        <v>133</v>
      </c>
      <c r="G51" s="23" t="s">
        <v>493</v>
      </c>
      <c r="H51" s="24" t="s">
        <v>23</v>
      </c>
      <c r="I51" s="118">
        <v>1.165</v>
      </c>
    </row>
    <row r="52" spans="1:9" ht="28.5">
      <c r="A52" s="259"/>
      <c r="B52" s="259"/>
      <c r="C52" s="251"/>
      <c r="D52" s="251"/>
      <c r="E52" s="253"/>
      <c r="F52" s="29" t="s">
        <v>175</v>
      </c>
      <c r="G52" s="30" t="s">
        <v>492</v>
      </c>
      <c r="H52" s="29" t="s">
        <v>65</v>
      </c>
      <c r="I52" s="119">
        <v>1942.36</v>
      </c>
    </row>
    <row r="53" spans="1:9" ht="30">
      <c r="A53" s="260"/>
      <c r="B53" s="260"/>
      <c r="C53" s="251"/>
      <c r="D53" s="251"/>
      <c r="E53" s="254"/>
      <c r="F53" s="122" t="s">
        <v>177</v>
      </c>
      <c r="G53" s="23" t="s">
        <v>494</v>
      </c>
      <c r="H53" s="24" t="s">
        <v>114</v>
      </c>
      <c r="I53" s="121">
        <v>276.5</v>
      </c>
    </row>
    <row r="54" spans="1:9" ht="14.25">
      <c r="A54" s="255" t="s">
        <v>203</v>
      </c>
      <c r="B54" s="255"/>
      <c r="C54" s="255"/>
      <c r="D54" s="255"/>
      <c r="E54" s="255"/>
      <c r="F54" s="255"/>
      <c r="G54" s="255"/>
      <c r="H54" s="255"/>
      <c r="I54" s="255"/>
    </row>
    <row r="55" spans="1:9" ht="30">
      <c r="A55" s="251">
        <v>10</v>
      </c>
      <c r="B55" s="251" t="s">
        <v>115</v>
      </c>
      <c r="C55" s="251" t="s">
        <v>198</v>
      </c>
      <c r="D55" s="251">
        <v>275</v>
      </c>
      <c r="E55" s="252" t="s">
        <v>171</v>
      </c>
      <c r="F55" s="121" t="s">
        <v>176</v>
      </c>
      <c r="G55" s="23" t="s">
        <v>495</v>
      </c>
      <c r="H55" s="24" t="s">
        <v>114</v>
      </c>
      <c r="I55" s="118">
        <v>969.36</v>
      </c>
    </row>
    <row r="56" spans="1:9" ht="15">
      <c r="A56" s="251"/>
      <c r="B56" s="251"/>
      <c r="C56" s="251"/>
      <c r="D56" s="251"/>
      <c r="E56" s="253"/>
      <c r="F56" s="23" t="s">
        <v>133</v>
      </c>
      <c r="G56" s="23" t="s">
        <v>496</v>
      </c>
      <c r="H56" s="24" t="s">
        <v>23</v>
      </c>
      <c r="I56" s="118">
        <v>0.58199999999999996</v>
      </c>
    </row>
    <row r="57" spans="1:9" ht="28.5">
      <c r="A57" s="251"/>
      <c r="B57" s="251"/>
      <c r="C57" s="251"/>
      <c r="D57" s="251"/>
      <c r="E57" s="253"/>
      <c r="F57" s="29" t="s">
        <v>175</v>
      </c>
      <c r="G57" s="30" t="s">
        <v>495</v>
      </c>
      <c r="H57" s="29" t="s">
        <v>65</v>
      </c>
      <c r="I57" s="119">
        <v>969.36</v>
      </c>
    </row>
    <row r="58" spans="1:9" ht="30">
      <c r="A58" s="251"/>
      <c r="B58" s="251"/>
      <c r="C58" s="251"/>
      <c r="D58" s="251"/>
      <c r="E58" s="254"/>
      <c r="F58" s="122" t="s">
        <v>177</v>
      </c>
      <c r="G58" s="23" t="s">
        <v>497</v>
      </c>
      <c r="H58" s="24" t="s">
        <v>114</v>
      </c>
      <c r="I58" s="121">
        <v>137.5</v>
      </c>
    </row>
    <row r="59" spans="1:9" ht="18" customHeight="1">
      <c r="A59" s="258">
        <v>11</v>
      </c>
      <c r="B59" s="258" t="s">
        <v>198</v>
      </c>
      <c r="C59" s="251" t="s">
        <v>199</v>
      </c>
      <c r="D59" s="251">
        <v>315</v>
      </c>
      <c r="E59" s="252" t="s">
        <v>218</v>
      </c>
      <c r="F59" s="24" t="s">
        <v>194</v>
      </c>
      <c r="G59" s="23" t="s">
        <v>498</v>
      </c>
      <c r="H59" s="24" t="s">
        <v>114</v>
      </c>
      <c r="I59" s="118">
        <v>1102.5</v>
      </c>
    </row>
    <row r="60" spans="1:9" ht="15">
      <c r="A60" s="259"/>
      <c r="B60" s="259"/>
      <c r="C60" s="251"/>
      <c r="D60" s="251"/>
      <c r="E60" s="253"/>
      <c r="F60" s="23" t="s">
        <v>133</v>
      </c>
      <c r="G60" s="23" t="s">
        <v>499</v>
      </c>
      <c r="H60" s="24" t="s">
        <v>23</v>
      </c>
      <c r="I60" s="118">
        <v>0.66200000000000003</v>
      </c>
    </row>
    <row r="61" spans="1:9" ht="28.5">
      <c r="A61" s="259"/>
      <c r="B61" s="259"/>
      <c r="C61" s="251"/>
      <c r="D61" s="251"/>
      <c r="E61" s="253"/>
      <c r="F61" s="29" t="s">
        <v>175</v>
      </c>
      <c r="G61" s="30" t="s">
        <v>498</v>
      </c>
      <c r="H61" s="29" t="s">
        <v>65</v>
      </c>
      <c r="I61" s="119">
        <v>1102.5</v>
      </c>
    </row>
    <row r="62" spans="1:9" ht="30">
      <c r="A62" s="260"/>
      <c r="B62" s="260"/>
      <c r="C62" s="251"/>
      <c r="D62" s="251"/>
      <c r="E62" s="254"/>
      <c r="F62" s="122" t="s">
        <v>177</v>
      </c>
      <c r="G62" s="23" t="s">
        <v>500</v>
      </c>
      <c r="H62" s="24" t="s">
        <v>114</v>
      </c>
      <c r="I62" s="121">
        <v>157.5</v>
      </c>
    </row>
    <row r="63" spans="1:9" ht="14.25">
      <c r="A63" s="255" t="s">
        <v>219</v>
      </c>
      <c r="B63" s="255"/>
      <c r="C63" s="255"/>
      <c r="D63" s="255"/>
      <c r="E63" s="255"/>
      <c r="F63" s="255"/>
      <c r="G63" s="255"/>
      <c r="H63" s="255"/>
      <c r="I63" s="255"/>
    </row>
    <row r="64" spans="1:9" ht="30">
      <c r="A64" s="251">
        <v>12</v>
      </c>
      <c r="B64" s="251" t="s">
        <v>115</v>
      </c>
      <c r="C64" s="251" t="s">
        <v>220</v>
      </c>
      <c r="D64" s="251">
        <v>35</v>
      </c>
      <c r="E64" s="252" t="s">
        <v>171</v>
      </c>
      <c r="F64" s="121" t="s">
        <v>176</v>
      </c>
      <c r="G64" s="23" t="s">
        <v>501</v>
      </c>
      <c r="H64" s="24" t="s">
        <v>114</v>
      </c>
      <c r="I64" s="118">
        <v>111.86</v>
      </c>
    </row>
    <row r="65" spans="1:9" ht="15">
      <c r="A65" s="251"/>
      <c r="B65" s="251"/>
      <c r="C65" s="251"/>
      <c r="D65" s="251"/>
      <c r="E65" s="253"/>
      <c r="F65" s="23" t="s">
        <v>133</v>
      </c>
      <c r="G65" s="23" t="s">
        <v>502</v>
      </c>
      <c r="H65" s="24" t="s">
        <v>23</v>
      </c>
      <c r="I65" s="118">
        <v>6.7000000000000004E-2</v>
      </c>
    </row>
    <row r="66" spans="1:9" ht="28.5">
      <c r="A66" s="251"/>
      <c r="B66" s="251"/>
      <c r="C66" s="251"/>
      <c r="D66" s="251"/>
      <c r="E66" s="253"/>
      <c r="F66" s="29" t="s">
        <v>175</v>
      </c>
      <c r="G66" s="30" t="s">
        <v>501</v>
      </c>
      <c r="H66" s="29" t="s">
        <v>65</v>
      </c>
      <c r="I66" s="119">
        <v>111.86</v>
      </c>
    </row>
    <row r="67" spans="1:9" ht="30">
      <c r="A67" s="251"/>
      <c r="B67" s="251"/>
      <c r="C67" s="251"/>
      <c r="D67" s="251"/>
      <c r="E67" s="254"/>
      <c r="F67" s="122" t="s">
        <v>177</v>
      </c>
      <c r="G67" s="23" t="s">
        <v>503</v>
      </c>
      <c r="H67" s="24" t="s">
        <v>114</v>
      </c>
      <c r="I67" s="121">
        <v>17.5</v>
      </c>
    </row>
    <row r="68" spans="1:9" s="31" customFormat="1" ht="15.75" customHeight="1">
      <c r="A68" s="250" t="s">
        <v>143</v>
      </c>
      <c r="B68" s="250"/>
      <c r="C68" s="250"/>
      <c r="D68" s="250"/>
      <c r="E68" s="250"/>
      <c r="F68" s="250"/>
      <c r="G68" s="71"/>
      <c r="H68" s="71"/>
      <c r="I68" s="71"/>
    </row>
    <row r="69" spans="1:9" s="31" customFormat="1" ht="15.75">
      <c r="A69" s="123" t="s">
        <v>94</v>
      </c>
      <c r="B69" s="250" t="s">
        <v>144</v>
      </c>
      <c r="C69" s="250"/>
      <c r="D69" s="250"/>
      <c r="E69" s="250"/>
      <c r="F69" s="123" t="s">
        <v>145</v>
      </c>
      <c r="G69" s="71"/>
      <c r="H69" s="71"/>
      <c r="I69" s="71"/>
    </row>
    <row r="70" spans="1:9" s="31" customFormat="1" ht="15.75">
      <c r="A70" s="104">
        <v>1</v>
      </c>
      <c r="B70" s="249" t="s">
        <v>184</v>
      </c>
      <c r="C70" s="249"/>
      <c r="D70" s="249"/>
      <c r="E70" s="249"/>
      <c r="F70" s="124">
        <v>40</v>
      </c>
      <c r="G70" s="22"/>
      <c r="H70" s="22"/>
      <c r="I70" s="22"/>
    </row>
    <row r="71" spans="1:9" s="31" customFormat="1" ht="15.75">
      <c r="A71" s="104">
        <v>2</v>
      </c>
      <c r="B71" s="249" t="s">
        <v>185</v>
      </c>
      <c r="C71" s="249"/>
      <c r="D71" s="249"/>
      <c r="E71" s="249"/>
      <c r="F71" s="124">
        <v>23</v>
      </c>
      <c r="G71" s="22"/>
      <c r="H71" s="22"/>
      <c r="I71" s="22"/>
    </row>
    <row r="72" spans="1:9" s="31" customFormat="1" ht="4.5" customHeight="1">
      <c r="A72" s="61"/>
      <c r="C72" s="62"/>
      <c r="D72" s="61"/>
      <c r="E72" s="63"/>
      <c r="F72" s="32"/>
      <c r="G72" s="32"/>
      <c r="H72" s="33"/>
      <c r="I72" s="34"/>
    </row>
    <row r="73" spans="1:9" s="31" customFormat="1" ht="16.5" customHeight="1">
      <c r="A73" s="103"/>
      <c r="C73" s="62"/>
      <c r="D73" s="61"/>
      <c r="E73" s="63"/>
      <c r="F73" s="32"/>
      <c r="G73" s="32"/>
      <c r="H73" s="33"/>
      <c r="I73" s="34"/>
    </row>
    <row r="74" spans="1:9" s="31" customFormat="1" ht="24.75" customHeight="1">
      <c r="A74" s="35" t="s">
        <v>178</v>
      </c>
      <c r="B74" s="62"/>
      <c r="C74" s="62"/>
      <c r="D74" s="61"/>
      <c r="E74" s="63"/>
      <c r="F74" s="32"/>
      <c r="G74" s="32"/>
      <c r="H74" s="33"/>
      <c r="I74" s="54" t="s">
        <v>119</v>
      </c>
    </row>
    <row r="75" spans="1:9" s="35" customFormat="1" ht="24.75" customHeight="1">
      <c r="A75" s="50"/>
      <c r="B75" s="50"/>
      <c r="C75" s="50"/>
      <c r="D75" s="50"/>
      <c r="E75" s="50"/>
      <c r="F75" s="36"/>
      <c r="G75" s="50"/>
      <c r="H75" s="50"/>
      <c r="I75" s="50"/>
    </row>
    <row r="76" spans="1:9" s="35" customFormat="1" ht="24.75" customHeight="1">
      <c r="A76" s="35" t="s">
        <v>179</v>
      </c>
      <c r="I76" s="54" t="s">
        <v>119</v>
      </c>
    </row>
    <row r="77" spans="1:9" s="35" customFormat="1" ht="24.75" customHeight="1">
      <c r="A77" s="50"/>
      <c r="B77" s="50"/>
      <c r="C77" s="50"/>
      <c r="D77" s="50"/>
      <c r="E77" s="50"/>
      <c r="F77" s="36"/>
      <c r="G77" s="50"/>
      <c r="H77" s="50"/>
      <c r="I77" s="50"/>
    </row>
    <row r="78" spans="1:9" s="35" customFormat="1" ht="24.75" customHeight="1">
      <c r="A78" s="35" t="s">
        <v>206</v>
      </c>
      <c r="I78" s="54" t="s">
        <v>119</v>
      </c>
    </row>
    <row r="79" spans="1:9" s="35" customFormat="1" ht="24.75" customHeight="1">
      <c r="I79" s="54"/>
    </row>
    <row r="80" spans="1:9" s="35" customFormat="1" ht="24.75" customHeight="1">
      <c r="A80" s="35" t="s">
        <v>174</v>
      </c>
      <c r="I80" s="54" t="s">
        <v>119</v>
      </c>
    </row>
    <row r="81" spans="1:9" s="35" customFormat="1" ht="24.75" customHeight="1">
      <c r="A81" s="50"/>
      <c r="B81" s="50"/>
      <c r="C81" s="50"/>
      <c r="D81" s="50"/>
      <c r="E81" s="50"/>
      <c r="F81" s="36"/>
      <c r="G81" s="50"/>
      <c r="H81" s="50"/>
      <c r="I81" s="50"/>
    </row>
    <row r="82" spans="1:9" s="35" customFormat="1" ht="24.75" customHeight="1">
      <c r="A82" s="35" t="s">
        <v>180</v>
      </c>
      <c r="I82" s="54" t="s">
        <v>119</v>
      </c>
    </row>
    <row r="83" spans="1:9">
      <c r="I83" s="37"/>
    </row>
    <row r="84" spans="1:9">
      <c r="I84" s="38"/>
    </row>
  </sheetData>
  <autoFilter ref="A13:I74"/>
  <mergeCells count="90">
    <mergeCell ref="A19:A21"/>
    <mergeCell ref="B19:B21"/>
    <mergeCell ref="C19:C21"/>
    <mergeCell ref="D19:D21"/>
    <mergeCell ref="E19:E21"/>
    <mergeCell ref="B55:B58"/>
    <mergeCell ref="C55:C58"/>
    <mergeCell ref="D55:D58"/>
    <mergeCell ref="E55:E58"/>
    <mergeCell ref="A59:A62"/>
    <mergeCell ref="B59:B62"/>
    <mergeCell ref="C59:C62"/>
    <mergeCell ref="D59:D62"/>
    <mergeCell ref="E59:E62"/>
    <mergeCell ref="F22:F23"/>
    <mergeCell ref="A22:A28"/>
    <mergeCell ref="B22:B28"/>
    <mergeCell ref="C22:C28"/>
    <mergeCell ref="D22:D28"/>
    <mergeCell ref="E22:E28"/>
    <mergeCell ref="A33:I33"/>
    <mergeCell ref="A68:F68"/>
    <mergeCell ref="A50:A53"/>
    <mergeCell ref="B50:B53"/>
    <mergeCell ref="C50:C53"/>
    <mergeCell ref="D50:D53"/>
    <mergeCell ref="B38:B41"/>
    <mergeCell ref="C38:C41"/>
    <mergeCell ref="D38:D41"/>
    <mergeCell ref="E38:E41"/>
    <mergeCell ref="A42:I42"/>
    <mergeCell ref="A47:A49"/>
    <mergeCell ref="B47:B49"/>
    <mergeCell ref="C47:C49"/>
    <mergeCell ref="D47:D49"/>
    <mergeCell ref="E47:E49"/>
    <mergeCell ref="A29:I29"/>
    <mergeCell ref="A30:A32"/>
    <mergeCell ref="B30:B32"/>
    <mergeCell ref="C30:C32"/>
    <mergeCell ref="D30:D32"/>
    <mergeCell ref="E30:E32"/>
    <mergeCell ref="E15:E18"/>
    <mergeCell ref="D15:D18"/>
    <mergeCell ref="G1:I1"/>
    <mergeCell ref="G4:I4"/>
    <mergeCell ref="G5:I5"/>
    <mergeCell ref="A1:E1"/>
    <mergeCell ref="G2:I3"/>
    <mergeCell ref="A2:E3"/>
    <mergeCell ref="A4:E4"/>
    <mergeCell ref="C15:C18"/>
    <mergeCell ref="B15:B18"/>
    <mergeCell ref="A15:A18"/>
    <mergeCell ref="A14:I14"/>
    <mergeCell ref="A5:E5"/>
    <mergeCell ref="A8:I8"/>
    <mergeCell ref="A9:I9"/>
    <mergeCell ref="A7:I7"/>
    <mergeCell ref="B10:C10"/>
    <mergeCell ref="D10:D12"/>
    <mergeCell ref="E10:E12"/>
    <mergeCell ref="B70:E70"/>
    <mergeCell ref="A34:A37"/>
    <mergeCell ref="B34:B37"/>
    <mergeCell ref="C34:C37"/>
    <mergeCell ref="D34:D37"/>
    <mergeCell ref="E34:E37"/>
    <mergeCell ref="A38:A41"/>
    <mergeCell ref="A10:A12"/>
    <mergeCell ref="H10:H12"/>
    <mergeCell ref="F10:F12"/>
    <mergeCell ref="I10:I12"/>
    <mergeCell ref="G10:G12"/>
    <mergeCell ref="B71:E71"/>
    <mergeCell ref="B69:E69"/>
    <mergeCell ref="C43:C46"/>
    <mergeCell ref="B43:B46"/>
    <mergeCell ref="A43:A46"/>
    <mergeCell ref="E43:E46"/>
    <mergeCell ref="D43:D46"/>
    <mergeCell ref="E50:E53"/>
    <mergeCell ref="A63:I63"/>
    <mergeCell ref="A64:A67"/>
    <mergeCell ref="B64:B67"/>
    <mergeCell ref="C64:C67"/>
    <mergeCell ref="D64:D67"/>
    <mergeCell ref="E64:E67"/>
    <mergeCell ref="A54:I54"/>
    <mergeCell ref="A55:A58"/>
  </mergeCells>
  <printOptions horizontalCentered="1"/>
  <pageMargins left="0.43307086614173229" right="0.27559055118110237" top="0.55118110236220474" bottom="0.19685039370078741" header="0.39370078740157483" footer="0.19685039370078741"/>
  <pageSetup paperSize="9" scale="75" fitToHeight="4" orientation="landscape" r:id="rId1"/>
  <headerFooter alignWithMargins="0"/>
  <rowBreaks count="2" manualBreakCount="2">
    <brk id="32" max="8" man="1"/>
    <brk id="5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D35"/>
  <sheetViews>
    <sheetView view="pageBreakPreview" zoomScale="85" zoomScaleSheetLayoutView="85" workbookViewId="0">
      <selection activeCell="D13" sqref="D13"/>
    </sheetView>
  </sheetViews>
  <sheetFormatPr defaultRowHeight="16.5"/>
  <cols>
    <col min="1" max="1" width="7" style="65" customWidth="1"/>
    <col min="2" max="2" width="89.1640625" style="65" customWidth="1"/>
    <col min="3" max="3" width="15.5" style="65" customWidth="1"/>
    <col min="4" max="4" width="17.33203125" style="65" customWidth="1"/>
    <col min="5" max="245" width="9.33203125" style="65"/>
    <col min="246" max="246" width="7" style="65" customWidth="1"/>
    <col min="247" max="247" width="73" style="65" customWidth="1"/>
    <col min="248" max="248" width="15.5" style="65" customWidth="1"/>
    <col min="249" max="249" width="17.33203125" style="65" customWidth="1"/>
    <col min="250" max="250" width="16" style="65" customWidth="1"/>
    <col min="251" max="251" width="17.33203125" style="65" bestFit="1" customWidth="1"/>
    <col min="252" max="252" width="9.33203125" style="65"/>
    <col min="253" max="253" width="15.83203125" style="65" customWidth="1"/>
    <col min="254" max="501" width="9.33203125" style="65"/>
    <col min="502" max="502" width="7" style="65" customWidth="1"/>
    <col min="503" max="503" width="73" style="65" customWidth="1"/>
    <col min="504" max="504" width="15.5" style="65" customWidth="1"/>
    <col min="505" max="505" width="17.33203125" style="65" customWidth="1"/>
    <col min="506" max="506" width="16" style="65" customWidth="1"/>
    <col min="507" max="507" width="17.33203125" style="65" bestFit="1" customWidth="1"/>
    <col min="508" max="508" width="9.33203125" style="65"/>
    <col min="509" max="509" width="15.83203125" style="65" customWidth="1"/>
    <col min="510" max="757" width="9.33203125" style="65"/>
    <col min="758" max="758" width="7" style="65" customWidth="1"/>
    <col min="759" max="759" width="73" style="65" customWidth="1"/>
    <col min="760" max="760" width="15.5" style="65" customWidth="1"/>
    <col min="761" max="761" width="17.33203125" style="65" customWidth="1"/>
    <col min="762" max="762" width="16" style="65" customWidth="1"/>
    <col min="763" max="763" width="17.33203125" style="65" bestFit="1" customWidth="1"/>
    <col min="764" max="764" width="9.33203125" style="65"/>
    <col min="765" max="765" width="15.83203125" style="65" customWidth="1"/>
    <col min="766" max="1013" width="9.33203125" style="65"/>
    <col min="1014" max="1014" width="7" style="65" customWidth="1"/>
    <col min="1015" max="1015" width="73" style="65" customWidth="1"/>
    <col min="1016" max="1016" width="15.5" style="65" customWidth="1"/>
    <col min="1017" max="1017" width="17.33203125" style="65" customWidth="1"/>
    <col min="1018" max="1018" width="16" style="65" customWidth="1"/>
    <col min="1019" max="1019" width="17.33203125" style="65" bestFit="1" customWidth="1"/>
    <col min="1020" max="1020" width="9.33203125" style="65"/>
    <col min="1021" max="1021" width="15.83203125" style="65" customWidth="1"/>
    <col min="1022" max="1269" width="9.33203125" style="65"/>
    <col min="1270" max="1270" width="7" style="65" customWidth="1"/>
    <col min="1271" max="1271" width="73" style="65" customWidth="1"/>
    <col min="1272" max="1272" width="15.5" style="65" customWidth="1"/>
    <col min="1273" max="1273" width="17.33203125" style="65" customWidth="1"/>
    <col min="1274" max="1274" width="16" style="65" customWidth="1"/>
    <col min="1275" max="1275" width="17.33203125" style="65" bestFit="1" customWidth="1"/>
    <col min="1276" max="1276" width="9.33203125" style="65"/>
    <col min="1277" max="1277" width="15.83203125" style="65" customWidth="1"/>
    <col min="1278" max="1525" width="9.33203125" style="65"/>
    <col min="1526" max="1526" width="7" style="65" customWidth="1"/>
    <col min="1527" max="1527" width="73" style="65" customWidth="1"/>
    <col min="1528" max="1528" width="15.5" style="65" customWidth="1"/>
    <col min="1529" max="1529" width="17.33203125" style="65" customWidth="1"/>
    <col min="1530" max="1530" width="16" style="65" customWidth="1"/>
    <col min="1531" max="1531" width="17.33203125" style="65" bestFit="1" customWidth="1"/>
    <col min="1532" max="1532" width="9.33203125" style="65"/>
    <col min="1533" max="1533" width="15.83203125" style="65" customWidth="1"/>
    <col min="1534" max="1781" width="9.33203125" style="65"/>
    <col min="1782" max="1782" width="7" style="65" customWidth="1"/>
    <col min="1783" max="1783" width="73" style="65" customWidth="1"/>
    <col min="1784" max="1784" width="15.5" style="65" customWidth="1"/>
    <col min="1785" max="1785" width="17.33203125" style="65" customWidth="1"/>
    <col min="1786" max="1786" width="16" style="65" customWidth="1"/>
    <col min="1787" max="1787" width="17.33203125" style="65" bestFit="1" customWidth="1"/>
    <col min="1788" max="1788" width="9.33203125" style="65"/>
    <col min="1789" max="1789" width="15.83203125" style="65" customWidth="1"/>
    <col min="1790" max="2037" width="9.33203125" style="65"/>
    <col min="2038" max="2038" width="7" style="65" customWidth="1"/>
    <col min="2039" max="2039" width="73" style="65" customWidth="1"/>
    <col min="2040" max="2040" width="15.5" style="65" customWidth="1"/>
    <col min="2041" max="2041" width="17.33203125" style="65" customWidth="1"/>
    <col min="2042" max="2042" width="16" style="65" customWidth="1"/>
    <col min="2043" max="2043" width="17.33203125" style="65" bestFit="1" customWidth="1"/>
    <col min="2044" max="2044" width="9.33203125" style="65"/>
    <col min="2045" max="2045" width="15.83203125" style="65" customWidth="1"/>
    <col min="2046" max="2293" width="9.33203125" style="65"/>
    <col min="2294" max="2294" width="7" style="65" customWidth="1"/>
    <col min="2295" max="2295" width="73" style="65" customWidth="1"/>
    <col min="2296" max="2296" width="15.5" style="65" customWidth="1"/>
    <col min="2297" max="2297" width="17.33203125" style="65" customWidth="1"/>
    <col min="2298" max="2298" width="16" style="65" customWidth="1"/>
    <col min="2299" max="2299" width="17.33203125" style="65" bestFit="1" customWidth="1"/>
    <col min="2300" max="2300" width="9.33203125" style="65"/>
    <col min="2301" max="2301" width="15.83203125" style="65" customWidth="1"/>
    <col min="2302" max="2549" width="9.33203125" style="65"/>
    <col min="2550" max="2550" width="7" style="65" customWidth="1"/>
    <col min="2551" max="2551" width="73" style="65" customWidth="1"/>
    <col min="2552" max="2552" width="15.5" style="65" customWidth="1"/>
    <col min="2553" max="2553" width="17.33203125" style="65" customWidth="1"/>
    <col min="2554" max="2554" width="16" style="65" customWidth="1"/>
    <col min="2555" max="2555" width="17.33203125" style="65" bestFit="1" customWidth="1"/>
    <col min="2556" max="2556" width="9.33203125" style="65"/>
    <col min="2557" max="2557" width="15.83203125" style="65" customWidth="1"/>
    <col min="2558" max="2805" width="9.33203125" style="65"/>
    <col min="2806" max="2806" width="7" style="65" customWidth="1"/>
    <col min="2807" max="2807" width="73" style="65" customWidth="1"/>
    <col min="2808" max="2808" width="15.5" style="65" customWidth="1"/>
    <col min="2809" max="2809" width="17.33203125" style="65" customWidth="1"/>
    <col min="2810" max="2810" width="16" style="65" customWidth="1"/>
    <col min="2811" max="2811" width="17.33203125" style="65" bestFit="1" customWidth="1"/>
    <col min="2812" max="2812" width="9.33203125" style="65"/>
    <col min="2813" max="2813" width="15.83203125" style="65" customWidth="1"/>
    <col min="2814" max="3061" width="9.33203125" style="65"/>
    <col min="3062" max="3062" width="7" style="65" customWidth="1"/>
    <col min="3063" max="3063" width="73" style="65" customWidth="1"/>
    <col min="3064" max="3064" width="15.5" style="65" customWidth="1"/>
    <col min="3065" max="3065" width="17.33203125" style="65" customWidth="1"/>
    <col min="3066" max="3066" width="16" style="65" customWidth="1"/>
    <col min="3067" max="3067" width="17.33203125" style="65" bestFit="1" customWidth="1"/>
    <col min="3068" max="3068" width="9.33203125" style="65"/>
    <col min="3069" max="3069" width="15.83203125" style="65" customWidth="1"/>
    <col min="3070" max="3317" width="9.33203125" style="65"/>
    <col min="3318" max="3318" width="7" style="65" customWidth="1"/>
    <col min="3319" max="3319" width="73" style="65" customWidth="1"/>
    <col min="3320" max="3320" width="15.5" style="65" customWidth="1"/>
    <col min="3321" max="3321" width="17.33203125" style="65" customWidth="1"/>
    <col min="3322" max="3322" width="16" style="65" customWidth="1"/>
    <col min="3323" max="3323" width="17.33203125" style="65" bestFit="1" customWidth="1"/>
    <col min="3324" max="3324" width="9.33203125" style="65"/>
    <col min="3325" max="3325" width="15.83203125" style="65" customWidth="1"/>
    <col min="3326" max="3573" width="9.33203125" style="65"/>
    <col min="3574" max="3574" width="7" style="65" customWidth="1"/>
    <col min="3575" max="3575" width="73" style="65" customWidth="1"/>
    <col min="3576" max="3576" width="15.5" style="65" customWidth="1"/>
    <col min="3577" max="3577" width="17.33203125" style="65" customWidth="1"/>
    <col min="3578" max="3578" width="16" style="65" customWidth="1"/>
    <col min="3579" max="3579" width="17.33203125" style="65" bestFit="1" customWidth="1"/>
    <col min="3580" max="3580" width="9.33203125" style="65"/>
    <col min="3581" max="3581" width="15.83203125" style="65" customWidth="1"/>
    <col min="3582" max="3829" width="9.33203125" style="65"/>
    <col min="3830" max="3830" width="7" style="65" customWidth="1"/>
    <col min="3831" max="3831" width="73" style="65" customWidth="1"/>
    <col min="3832" max="3832" width="15.5" style="65" customWidth="1"/>
    <col min="3833" max="3833" width="17.33203125" style="65" customWidth="1"/>
    <col min="3834" max="3834" width="16" style="65" customWidth="1"/>
    <col min="3835" max="3835" width="17.33203125" style="65" bestFit="1" customWidth="1"/>
    <col min="3836" max="3836" width="9.33203125" style="65"/>
    <col min="3837" max="3837" width="15.83203125" style="65" customWidth="1"/>
    <col min="3838" max="4085" width="9.33203125" style="65"/>
    <col min="4086" max="4086" width="7" style="65" customWidth="1"/>
    <col min="4087" max="4087" width="73" style="65" customWidth="1"/>
    <col min="4088" max="4088" width="15.5" style="65" customWidth="1"/>
    <col min="4089" max="4089" width="17.33203125" style="65" customWidth="1"/>
    <col min="4090" max="4090" width="16" style="65" customWidth="1"/>
    <col min="4091" max="4091" width="17.33203125" style="65" bestFit="1" customWidth="1"/>
    <col min="4092" max="4092" width="9.33203125" style="65"/>
    <col min="4093" max="4093" width="15.83203125" style="65" customWidth="1"/>
    <col min="4094" max="4341" width="9.33203125" style="65"/>
    <col min="4342" max="4342" width="7" style="65" customWidth="1"/>
    <col min="4343" max="4343" width="73" style="65" customWidth="1"/>
    <col min="4344" max="4344" width="15.5" style="65" customWidth="1"/>
    <col min="4345" max="4345" width="17.33203125" style="65" customWidth="1"/>
    <col min="4346" max="4346" width="16" style="65" customWidth="1"/>
    <col min="4347" max="4347" width="17.33203125" style="65" bestFit="1" customWidth="1"/>
    <col min="4348" max="4348" width="9.33203125" style="65"/>
    <col min="4349" max="4349" width="15.83203125" style="65" customWidth="1"/>
    <col min="4350" max="4597" width="9.33203125" style="65"/>
    <col min="4598" max="4598" width="7" style="65" customWidth="1"/>
    <col min="4599" max="4599" width="73" style="65" customWidth="1"/>
    <col min="4600" max="4600" width="15.5" style="65" customWidth="1"/>
    <col min="4601" max="4601" width="17.33203125" style="65" customWidth="1"/>
    <col min="4602" max="4602" width="16" style="65" customWidth="1"/>
    <col min="4603" max="4603" width="17.33203125" style="65" bestFit="1" customWidth="1"/>
    <col min="4604" max="4604" width="9.33203125" style="65"/>
    <col min="4605" max="4605" width="15.83203125" style="65" customWidth="1"/>
    <col min="4606" max="4853" width="9.33203125" style="65"/>
    <col min="4854" max="4854" width="7" style="65" customWidth="1"/>
    <col min="4855" max="4855" width="73" style="65" customWidth="1"/>
    <col min="4856" max="4856" width="15.5" style="65" customWidth="1"/>
    <col min="4857" max="4857" width="17.33203125" style="65" customWidth="1"/>
    <col min="4858" max="4858" width="16" style="65" customWidth="1"/>
    <col min="4859" max="4859" width="17.33203125" style="65" bestFit="1" customWidth="1"/>
    <col min="4860" max="4860" width="9.33203125" style="65"/>
    <col min="4861" max="4861" width="15.83203125" style="65" customWidth="1"/>
    <col min="4862" max="5109" width="9.33203125" style="65"/>
    <col min="5110" max="5110" width="7" style="65" customWidth="1"/>
    <col min="5111" max="5111" width="73" style="65" customWidth="1"/>
    <col min="5112" max="5112" width="15.5" style="65" customWidth="1"/>
    <col min="5113" max="5113" width="17.33203125" style="65" customWidth="1"/>
    <col min="5114" max="5114" width="16" style="65" customWidth="1"/>
    <col min="5115" max="5115" width="17.33203125" style="65" bestFit="1" customWidth="1"/>
    <col min="5116" max="5116" width="9.33203125" style="65"/>
    <col min="5117" max="5117" width="15.83203125" style="65" customWidth="1"/>
    <col min="5118" max="5365" width="9.33203125" style="65"/>
    <col min="5366" max="5366" width="7" style="65" customWidth="1"/>
    <col min="5367" max="5367" width="73" style="65" customWidth="1"/>
    <col min="5368" max="5368" width="15.5" style="65" customWidth="1"/>
    <col min="5369" max="5369" width="17.33203125" style="65" customWidth="1"/>
    <col min="5370" max="5370" width="16" style="65" customWidth="1"/>
    <col min="5371" max="5371" width="17.33203125" style="65" bestFit="1" customWidth="1"/>
    <col min="5372" max="5372" width="9.33203125" style="65"/>
    <col min="5373" max="5373" width="15.83203125" style="65" customWidth="1"/>
    <col min="5374" max="5621" width="9.33203125" style="65"/>
    <col min="5622" max="5622" width="7" style="65" customWidth="1"/>
    <col min="5623" max="5623" width="73" style="65" customWidth="1"/>
    <col min="5624" max="5624" width="15.5" style="65" customWidth="1"/>
    <col min="5625" max="5625" width="17.33203125" style="65" customWidth="1"/>
    <col min="5626" max="5626" width="16" style="65" customWidth="1"/>
    <col min="5627" max="5627" width="17.33203125" style="65" bestFit="1" customWidth="1"/>
    <col min="5628" max="5628" width="9.33203125" style="65"/>
    <col min="5629" max="5629" width="15.83203125" style="65" customWidth="1"/>
    <col min="5630" max="5877" width="9.33203125" style="65"/>
    <col min="5878" max="5878" width="7" style="65" customWidth="1"/>
    <col min="5879" max="5879" width="73" style="65" customWidth="1"/>
    <col min="5880" max="5880" width="15.5" style="65" customWidth="1"/>
    <col min="5881" max="5881" width="17.33203125" style="65" customWidth="1"/>
    <col min="5882" max="5882" width="16" style="65" customWidth="1"/>
    <col min="5883" max="5883" width="17.33203125" style="65" bestFit="1" customWidth="1"/>
    <col min="5884" max="5884" width="9.33203125" style="65"/>
    <col min="5885" max="5885" width="15.83203125" style="65" customWidth="1"/>
    <col min="5886" max="6133" width="9.33203125" style="65"/>
    <col min="6134" max="6134" width="7" style="65" customWidth="1"/>
    <col min="6135" max="6135" width="73" style="65" customWidth="1"/>
    <col min="6136" max="6136" width="15.5" style="65" customWidth="1"/>
    <col min="6137" max="6137" width="17.33203125" style="65" customWidth="1"/>
    <col min="6138" max="6138" width="16" style="65" customWidth="1"/>
    <col min="6139" max="6139" width="17.33203125" style="65" bestFit="1" customWidth="1"/>
    <col min="6140" max="6140" width="9.33203125" style="65"/>
    <col min="6141" max="6141" width="15.83203125" style="65" customWidth="1"/>
    <col min="6142" max="6389" width="9.33203125" style="65"/>
    <col min="6390" max="6390" width="7" style="65" customWidth="1"/>
    <col min="6391" max="6391" width="73" style="65" customWidth="1"/>
    <col min="6392" max="6392" width="15.5" style="65" customWidth="1"/>
    <col min="6393" max="6393" width="17.33203125" style="65" customWidth="1"/>
    <col min="6394" max="6394" width="16" style="65" customWidth="1"/>
    <col min="6395" max="6395" width="17.33203125" style="65" bestFit="1" customWidth="1"/>
    <col min="6396" max="6396" width="9.33203125" style="65"/>
    <col min="6397" max="6397" width="15.83203125" style="65" customWidth="1"/>
    <col min="6398" max="6645" width="9.33203125" style="65"/>
    <col min="6646" max="6646" width="7" style="65" customWidth="1"/>
    <col min="6647" max="6647" width="73" style="65" customWidth="1"/>
    <col min="6648" max="6648" width="15.5" style="65" customWidth="1"/>
    <col min="6649" max="6649" width="17.33203125" style="65" customWidth="1"/>
    <col min="6650" max="6650" width="16" style="65" customWidth="1"/>
    <col min="6651" max="6651" width="17.33203125" style="65" bestFit="1" customWidth="1"/>
    <col min="6652" max="6652" width="9.33203125" style="65"/>
    <col min="6653" max="6653" width="15.83203125" style="65" customWidth="1"/>
    <col min="6654" max="6901" width="9.33203125" style="65"/>
    <col min="6902" max="6902" width="7" style="65" customWidth="1"/>
    <col min="6903" max="6903" width="73" style="65" customWidth="1"/>
    <col min="6904" max="6904" width="15.5" style="65" customWidth="1"/>
    <col min="6905" max="6905" width="17.33203125" style="65" customWidth="1"/>
    <col min="6906" max="6906" width="16" style="65" customWidth="1"/>
    <col min="6907" max="6907" width="17.33203125" style="65" bestFit="1" customWidth="1"/>
    <col min="6908" max="6908" width="9.33203125" style="65"/>
    <col min="6909" max="6909" width="15.83203125" style="65" customWidth="1"/>
    <col min="6910" max="7157" width="9.33203125" style="65"/>
    <col min="7158" max="7158" width="7" style="65" customWidth="1"/>
    <col min="7159" max="7159" width="73" style="65" customWidth="1"/>
    <col min="7160" max="7160" width="15.5" style="65" customWidth="1"/>
    <col min="7161" max="7161" width="17.33203125" style="65" customWidth="1"/>
    <col min="7162" max="7162" width="16" style="65" customWidth="1"/>
    <col min="7163" max="7163" width="17.33203125" style="65" bestFit="1" customWidth="1"/>
    <col min="7164" max="7164" width="9.33203125" style="65"/>
    <col min="7165" max="7165" width="15.83203125" style="65" customWidth="1"/>
    <col min="7166" max="7413" width="9.33203125" style="65"/>
    <col min="7414" max="7414" width="7" style="65" customWidth="1"/>
    <col min="7415" max="7415" width="73" style="65" customWidth="1"/>
    <col min="7416" max="7416" width="15.5" style="65" customWidth="1"/>
    <col min="7417" max="7417" width="17.33203125" style="65" customWidth="1"/>
    <col min="7418" max="7418" width="16" style="65" customWidth="1"/>
    <col min="7419" max="7419" width="17.33203125" style="65" bestFit="1" customWidth="1"/>
    <col min="7420" max="7420" width="9.33203125" style="65"/>
    <col min="7421" max="7421" width="15.83203125" style="65" customWidth="1"/>
    <col min="7422" max="7669" width="9.33203125" style="65"/>
    <col min="7670" max="7670" width="7" style="65" customWidth="1"/>
    <col min="7671" max="7671" width="73" style="65" customWidth="1"/>
    <col min="7672" max="7672" width="15.5" style="65" customWidth="1"/>
    <col min="7673" max="7673" width="17.33203125" style="65" customWidth="1"/>
    <col min="7674" max="7674" width="16" style="65" customWidth="1"/>
    <col min="7675" max="7675" width="17.33203125" style="65" bestFit="1" customWidth="1"/>
    <col min="7676" max="7676" width="9.33203125" style="65"/>
    <col min="7677" max="7677" width="15.83203125" style="65" customWidth="1"/>
    <col min="7678" max="7925" width="9.33203125" style="65"/>
    <col min="7926" max="7926" width="7" style="65" customWidth="1"/>
    <col min="7927" max="7927" width="73" style="65" customWidth="1"/>
    <col min="7928" max="7928" width="15.5" style="65" customWidth="1"/>
    <col min="7929" max="7929" width="17.33203125" style="65" customWidth="1"/>
    <col min="7930" max="7930" width="16" style="65" customWidth="1"/>
    <col min="7931" max="7931" width="17.33203125" style="65" bestFit="1" customWidth="1"/>
    <col min="7932" max="7932" width="9.33203125" style="65"/>
    <col min="7933" max="7933" width="15.83203125" style="65" customWidth="1"/>
    <col min="7934" max="8181" width="9.33203125" style="65"/>
    <col min="8182" max="8182" width="7" style="65" customWidth="1"/>
    <col min="8183" max="8183" width="73" style="65" customWidth="1"/>
    <col min="8184" max="8184" width="15.5" style="65" customWidth="1"/>
    <col min="8185" max="8185" width="17.33203125" style="65" customWidth="1"/>
    <col min="8186" max="8186" width="16" style="65" customWidth="1"/>
    <col min="8187" max="8187" width="17.33203125" style="65" bestFit="1" customWidth="1"/>
    <col min="8188" max="8188" width="9.33203125" style="65"/>
    <col min="8189" max="8189" width="15.83203125" style="65" customWidth="1"/>
    <col min="8190" max="8437" width="9.33203125" style="65"/>
    <col min="8438" max="8438" width="7" style="65" customWidth="1"/>
    <col min="8439" max="8439" width="73" style="65" customWidth="1"/>
    <col min="8440" max="8440" width="15.5" style="65" customWidth="1"/>
    <col min="8441" max="8441" width="17.33203125" style="65" customWidth="1"/>
    <col min="8442" max="8442" width="16" style="65" customWidth="1"/>
    <col min="8443" max="8443" width="17.33203125" style="65" bestFit="1" customWidth="1"/>
    <col min="8444" max="8444" width="9.33203125" style="65"/>
    <col min="8445" max="8445" width="15.83203125" style="65" customWidth="1"/>
    <col min="8446" max="8693" width="9.33203125" style="65"/>
    <col min="8694" max="8694" width="7" style="65" customWidth="1"/>
    <col min="8695" max="8695" width="73" style="65" customWidth="1"/>
    <col min="8696" max="8696" width="15.5" style="65" customWidth="1"/>
    <col min="8697" max="8697" width="17.33203125" style="65" customWidth="1"/>
    <col min="8698" max="8698" width="16" style="65" customWidth="1"/>
    <col min="8699" max="8699" width="17.33203125" style="65" bestFit="1" customWidth="1"/>
    <col min="8700" max="8700" width="9.33203125" style="65"/>
    <col min="8701" max="8701" width="15.83203125" style="65" customWidth="1"/>
    <col min="8702" max="8949" width="9.33203125" style="65"/>
    <col min="8950" max="8950" width="7" style="65" customWidth="1"/>
    <col min="8951" max="8951" width="73" style="65" customWidth="1"/>
    <col min="8952" max="8952" width="15.5" style="65" customWidth="1"/>
    <col min="8953" max="8953" width="17.33203125" style="65" customWidth="1"/>
    <col min="8954" max="8954" width="16" style="65" customWidth="1"/>
    <col min="8955" max="8955" width="17.33203125" style="65" bestFit="1" customWidth="1"/>
    <col min="8956" max="8956" width="9.33203125" style="65"/>
    <col min="8957" max="8957" width="15.83203125" style="65" customWidth="1"/>
    <col min="8958" max="9205" width="9.33203125" style="65"/>
    <col min="9206" max="9206" width="7" style="65" customWidth="1"/>
    <col min="9207" max="9207" width="73" style="65" customWidth="1"/>
    <col min="9208" max="9208" width="15.5" style="65" customWidth="1"/>
    <col min="9209" max="9209" width="17.33203125" style="65" customWidth="1"/>
    <col min="9210" max="9210" width="16" style="65" customWidth="1"/>
    <col min="9211" max="9211" width="17.33203125" style="65" bestFit="1" customWidth="1"/>
    <col min="9212" max="9212" width="9.33203125" style="65"/>
    <col min="9213" max="9213" width="15.83203125" style="65" customWidth="1"/>
    <col min="9214" max="9461" width="9.33203125" style="65"/>
    <col min="9462" max="9462" width="7" style="65" customWidth="1"/>
    <col min="9463" max="9463" width="73" style="65" customWidth="1"/>
    <col min="9464" max="9464" width="15.5" style="65" customWidth="1"/>
    <col min="9465" max="9465" width="17.33203125" style="65" customWidth="1"/>
    <col min="9466" max="9466" width="16" style="65" customWidth="1"/>
    <col min="9467" max="9467" width="17.33203125" style="65" bestFit="1" customWidth="1"/>
    <col min="9468" max="9468" width="9.33203125" style="65"/>
    <col min="9469" max="9469" width="15.83203125" style="65" customWidth="1"/>
    <col min="9470" max="9717" width="9.33203125" style="65"/>
    <col min="9718" max="9718" width="7" style="65" customWidth="1"/>
    <col min="9719" max="9719" width="73" style="65" customWidth="1"/>
    <col min="9720" max="9720" width="15.5" style="65" customWidth="1"/>
    <col min="9721" max="9721" width="17.33203125" style="65" customWidth="1"/>
    <col min="9722" max="9722" width="16" style="65" customWidth="1"/>
    <col min="9723" max="9723" width="17.33203125" style="65" bestFit="1" customWidth="1"/>
    <col min="9724" max="9724" width="9.33203125" style="65"/>
    <col min="9725" max="9725" width="15.83203125" style="65" customWidth="1"/>
    <col min="9726" max="9973" width="9.33203125" style="65"/>
    <col min="9974" max="9974" width="7" style="65" customWidth="1"/>
    <col min="9975" max="9975" width="73" style="65" customWidth="1"/>
    <col min="9976" max="9976" width="15.5" style="65" customWidth="1"/>
    <col min="9977" max="9977" width="17.33203125" style="65" customWidth="1"/>
    <col min="9978" max="9978" width="16" style="65" customWidth="1"/>
    <col min="9979" max="9979" width="17.33203125" style="65" bestFit="1" customWidth="1"/>
    <col min="9980" max="9980" width="9.33203125" style="65"/>
    <col min="9981" max="9981" width="15.83203125" style="65" customWidth="1"/>
    <col min="9982" max="10229" width="9.33203125" style="65"/>
    <col min="10230" max="10230" width="7" style="65" customWidth="1"/>
    <col min="10231" max="10231" width="73" style="65" customWidth="1"/>
    <col min="10232" max="10232" width="15.5" style="65" customWidth="1"/>
    <col min="10233" max="10233" width="17.33203125" style="65" customWidth="1"/>
    <col min="10234" max="10234" width="16" style="65" customWidth="1"/>
    <col min="10235" max="10235" width="17.33203125" style="65" bestFit="1" customWidth="1"/>
    <col min="10236" max="10236" width="9.33203125" style="65"/>
    <col min="10237" max="10237" width="15.83203125" style="65" customWidth="1"/>
    <col min="10238" max="10485" width="9.33203125" style="65"/>
    <col min="10486" max="10486" width="7" style="65" customWidth="1"/>
    <col min="10487" max="10487" width="73" style="65" customWidth="1"/>
    <col min="10488" max="10488" width="15.5" style="65" customWidth="1"/>
    <col min="10489" max="10489" width="17.33203125" style="65" customWidth="1"/>
    <col min="10490" max="10490" width="16" style="65" customWidth="1"/>
    <col min="10491" max="10491" width="17.33203125" style="65" bestFit="1" customWidth="1"/>
    <col min="10492" max="10492" width="9.33203125" style="65"/>
    <col min="10493" max="10493" width="15.83203125" style="65" customWidth="1"/>
    <col min="10494" max="10741" width="9.33203125" style="65"/>
    <col min="10742" max="10742" width="7" style="65" customWidth="1"/>
    <col min="10743" max="10743" width="73" style="65" customWidth="1"/>
    <col min="10744" max="10744" width="15.5" style="65" customWidth="1"/>
    <col min="10745" max="10745" width="17.33203125" style="65" customWidth="1"/>
    <col min="10746" max="10746" width="16" style="65" customWidth="1"/>
    <col min="10747" max="10747" width="17.33203125" style="65" bestFit="1" customWidth="1"/>
    <col min="10748" max="10748" width="9.33203125" style="65"/>
    <col min="10749" max="10749" width="15.83203125" style="65" customWidth="1"/>
    <col min="10750" max="10997" width="9.33203125" style="65"/>
    <col min="10998" max="10998" width="7" style="65" customWidth="1"/>
    <col min="10999" max="10999" width="73" style="65" customWidth="1"/>
    <col min="11000" max="11000" width="15.5" style="65" customWidth="1"/>
    <col min="11001" max="11001" width="17.33203125" style="65" customWidth="1"/>
    <col min="11002" max="11002" width="16" style="65" customWidth="1"/>
    <col min="11003" max="11003" width="17.33203125" style="65" bestFit="1" customWidth="1"/>
    <col min="11004" max="11004" width="9.33203125" style="65"/>
    <col min="11005" max="11005" width="15.83203125" style="65" customWidth="1"/>
    <col min="11006" max="11253" width="9.33203125" style="65"/>
    <col min="11254" max="11254" width="7" style="65" customWidth="1"/>
    <col min="11255" max="11255" width="73" style="65" customWidth="1"/>
    <col min="11256" max="11256" width="15.5" style="65" customWidth="1"/>
    <col min="11257" max="11257" width="17.33203125" style="65" customWidth="1"/>
    <col min="11258" max="11258" width="16" style="65" customWidth="1"/>
    <col min="11259" max="11259" width="17.33203125" style="65" bestFit="1" customWidth="1"/>
    <col min="11260" max="11260" width="9.33203125" style="65"/>
    <col min="11261" max="11261" width="15.83203125" style="65" customWidth="1"/>
    <col min="11262" max="11509" width="9.33203125" style="65"/>
    <col min="11510" max="11510" width="7" style="65" customWidth="1"/>
    <col min="11511" max="11511" width="73" style="65" customWidth="1"/>
    <col min="11512" max="11512" width="15.5" style="65" customWidth="1"/>
    <col min="11513" max="11513" width="17.33203125" style="65" customWidth="1"/>
    <col min="11514" max="11514" width="16" style="65" customWidth="1"/>
    <col min="11515" max="11515" width="17.33203125" style="65" bestFit="1" customWidth="1"/>
    <col min="11516" max="11516" width="9.33203125" style="65"/>
    <col min="11517" max="11517" width="15.83203125" style="65" customWidth="1"/>
    <col min="11518" max="11765" width="9.33203125" style="65"/>
    <col min="11766" max="11766" width="7" style="65" customWidth="1"/>
    <col min="11767" max="11767" width="73" style="65" customWidth="1"/>
    <col min="11768" max="11768" width="15.5" style="65" customWidth="1"/>
    <col min="11769" max="11769" width="17.33203125" style="65" customWidth="1"/>
    <col min="11770" max="11770" width="16" style="65" customWidth="1"/>
    <col min="11771" max="11771" width="17.33203125" style="65" bestFit="1" customWidth="1"/>
    <col min="11772" max="11772" width="9.33203125" style="65"/>
    <col min="11773" max="11773" width="15.83203125" style="65" customWidth="1"/>
    <col min="11774" max="12021" width="9.33203125" style="65"/>
    <col min="12022" max="12022" width="7" style="65" customWidth="1"/>
    <col min="12023" max="12023" width="73" style="65" customWidth="1"/>
    <col min="12024" max="12024" width="15.5" style="65" customWidth="1"/>
    <col min="12025" max="12025" width="17.33203125" style="65" customWidth="1"/>
    <col min="12026" max="12026" width="16" style="65" customWidth="1"/>
    <col min="12027" max="12027" width="17.33203125" style="65" bestFit="1" customWidth="1"/>
    <col min="12028" max="12028" width="9.33203125" style="65"/>
    <col min="12029" max="12029" width="15.83203125" style="65" customWidth="1"/>
    <col min="12030" max="12277" width="9.33203125" style="65"/>
    <col min="12278" max="12278" width="7" style="65" customWidth="1"/>
    <col min="12279" max="12279" width="73" style="65" customWidth="1"/>
    <col min="12280" max="12280" width="15.5" style="65" customWidth="1"/>
    <col min="12281" max="12281" width="17.33203125" style="65" customWidth="1"/>
    <col min="12282" max="12282" width="16" style="65" customWidth="1"/>
    <col min="12283" max="12283" width="17.33203125" style="65" bestFit="1" customWidth="1"/>
    <col min="12284" max="12284" width="9.33203125" style="65"/>
    <col min="12285" max="12285" width="15.83203125" style="65" customWidth="1"/>
    <col min="12286" max="12533" width="9.33203125" style="65"/>
    <col min="12534" max="12534" width="7" style="65" customWidth="1"/>
    <col min="12535" max="12535" width="73" style="65" customWidth="1"/>
    <col min="12536" max="12536" width="15.5" style="65" customWidth="1"/>
    <col min="12537" max="12537" width="17.33203125" style="65" customWidth="1"/>
    <col min="12538" max="12538" width="16" style="65" customWidth="1"/>
    <col min="12539" max="12539" width="17.33203125" style="65" bestFit="1" customWidth="1"/>
    <col min="12540" max="12540" width="9.33203125" style="65"/>
    <col min="12541" max="12541" width="15.83203125" style="65" customWidth="1"/>
    <col min="12542" max="12789" width="9.33203125" style="65"/>
    <col min="12790" max="12790" width="7" style="65" customWidth="1"/>
    <col min="12791" max="12791" width="73" style="65" customWidth="1"/>
    <col min="12792" max="12792" width="15.5" style="65" customWidth="1"/>
    <col min="12793" max="12793" width="17.33203125" style="65" customWidth="1"/>
    <col min="12794" max="12794" width="16" style="65" customWidth="1"/>
    <col min="12795" max="12795" width="17.33203125" style="65" bestFit="1" customWidth="1"/>
    <col min="12796" max="12796" width="9.33203125" style="65"/>
    <col min="12797" max="12797" width="15.83203125" style="65" customWidth="1"/>
    <col min="12798" max="13045" width="9.33203125" style="65"/>
    <col min="13046" max="13046" width="7" style="65" customWidth="1"/>
    <col min="13047" max="13047" width="73" style="65" customWidth="1"/>
    <col min="13048" max="13048" width="15.5" style="65" customWidth="1"/>
    <col min="13049" max="13049" width="17.33203125" style="65" customWidth="1"/>
    <col min="13050" max="13050" width="16" style="65" customWidth="1"/>
    <col min="13051" max="13051" width="17.33203125" style="65" bestFit="1" customWidth="1"/>
    <col min="13052" max="13052" width="9.33203125" style="65"/>
    <col min="13053" max="13053" width="15.83203125" style="65" customWidth="1"/>
    <col min="13054" max="13301" width="9.33203125" style="65"/>
    <col min="13302" max="13302" width="7" style="65" customWidth="1"/>
    <col min="13303" max="13303" width="73" style="65" customWidth="1"/>
    <col min="13304" max="13304" width="15.5" style="65" customWidth="1"/>
    <col min="13305" max="13305" width="17.33203125" style="65" customWidth="1"/>
    <col min="13306" max="13306" width="16" style="65" customWidth="1"/>
    <col min="13307" max="13307" width="17.33203125" style="65" bestFit="1" customWidth="1"/>
    <col min="13308" max="13308" width="9.33203125" style="65"/>
    <col min="13309" max="13309" width="15.83203125" style="65" customWidth="1"/>
    <col min="13310" max="13557" width="9.33203125" style="65"/>
    <col min="13558" max="13558" width="7" style="65" customWidth="1"/>
    <col min="13559" max="13559" width="73" style="65" customWidth="1"/>
    <col min="13560" max="13560" width="15.5" style="65" customWidth="1"/>
    <col min="13561" max="13561" width="17.33203125" style="65" customWidth="1"/>
    <col min="13562" max="13562" width="16" style="65" customWidth="1"/>
    <col min="13563" max="13563" width="17.33203125" style="65" bestFit="1" customWidth="1"/>
    <col min="13564" max="13564" width="9.33203125" style="65"/>
    <col min="13565" max="13565" width="15.83203125" style="65" customWidth="1"/>
    <col min="13566" max="13813" width="9.33203125" style="65"/>
    <col min="13814" max="13814" width="7" style="65" customWidth="1"/>
    <col min="13815" max="13815" width="73" style="65" customWidth="1"/>
    <col min="13816" max="13816" width="15.5" style="65" customWidth="1"/>
    <col min="13817" max="13817" width="17.33203125" style="65" customWidth="1"/>
    <col min="13818" max="13818" width="16" style="65" customWidth="1"/>
    <col min="13819" max="13819" width="17.33203125" style="65" bestFit="1" customWidth="1"/>
    <col min="13820" max="13820" width="9.33203125" style="65"/>
    <col min="13821" max="13821" width="15.83203125" style="65" customWidth="1"/>
    <col min="13822" max="14069" width="9.33203125" style="65"/>
    <col min="14070" max="14070" width="7" style="65" customWidth="1"/>
    <col min="14071" max="14071" width="73" style="65" customWidth="1"/>
    <col min="14072" max="14072" width="15.5" style="65" customWidth="1"/>
    <col min="14073" max="14073" width="17.33203125" style="65" customWidth="1"/>
    <col min="14074" max="14074" width="16" style="65" customWidth="1"/>
    <col min="14075" max="14075" width="17.33203125" style="65" bestFit="1" customWidth="1"/>
    <col min="14076" max="14076" width="9.33203125" style="65"/>
    <col min="14077" max="14077" width="15.83203125" style="65" customWidth="1"/>
    <col min="14078" max="14325" width="9.33203125" style="65"/>
    <col min="14326" max="14326" width="7" style="65" customWidth="1"/>
    <col min="14327" max="14327" width="73" style="65" customWidth="1"/>
    <col min="14328" max="14328" width="15.5" style="65" customWidth="1"/>
    <col min="14329" max="14329" width="17.33203125" style="65" customWidth="1"/>
    <col min="14330" max="14330" width="16" style="65" customWidth="1"/>
    <col min="14331" max="14331" width="17.33203125" style="65" bestFit="1" customWidth="1"/>
    <col min="14332" max="14332" width="9.33203125" style="65"/>
    <col min="14333" max="14333" width="15.83203125" style="65" customWidth="1"/>
    <col min="14334" max="14581" width="9.33203125" style="65"/>
    <col min="14582" max="14582" width="7" style="65" customWidth="1"/>
    <col min="14583" max="14583" width="73" style="65" customWidth="1"/>
    <col min="14584" max="14584" width="15.5" style="65" customWidth="1"/>
    <col min="14585" max="14585" width="17.33203125" style="65" customWidth="1"/>
    <col min="14586" max="14586" width="16" style="65" customWidth="1"/>
    <col min="14587" max="14587" width="17.33203125" style="65" bestFit="1" customWidth="1"/>
    <col min="14588" max="14588" width="9.33203125" style="65"/>
    <col min="14589" max="14589" width="15.83203125" style="65" customWidth="1"/>
    <col min="14590" max="14837" width="9.33203125" style="65"/>
    <col min="14838" max="14838" width="7" style="65" customWidth="1"/>
    <col min="14839" max="14839" width="73" style="65" customWidth="1"/>
    <col min="14840" max="14840" width="15.5" style="65" customWidth="1"/>
    <col min="14841" max="14841" width="17.33203125" style="65" customWidth="1"/>
    <col min="14842" max="14842" width="16" style="65" customWidth="1"/>
    <col min="14843" max="14843" width="17.33203125" style="65" bestFit="1" customWidth="1"/>
    <col min="14844" max="14844" width="9.33203125" style="65"/>
    <col min="14845" max="14845" width="15.83203125" style="65" customWidth="1"/>
    <col min="14846" max="15093" width="9.33203125" style="65"/>
    <col min="15094" max="15094" width="7" style="65" customWidth="1"/>
    <col min="15095" max="15095" width="73" style="65" customWidth="1"/>
    <col min="15096" max="15096" width="15.5" style="65" customWidth="1"/>
    <col min="15097" max="15097" width="17.33203125" style="65" customWidth="1"/>
    <col min="15098" max="15098" width="16" style="65" customWidth="1"/>
    <col min="15099" max="15099" width="17.33203125" style="65" bestFit="1" customWidth="1"/>
    <col min="15100" max="15100" width="9.33203125" style="65"/>
    <col min="15101" max="15101" width="15.83203125" style="65" customWidth="1"/>
    <col min="15102" max="15349" width="9.33203125" style="65"/>
    <col min="15350" max="15350" width="7" style="65" customWidth="1"/>
    <col min="15351" max="15351" width="73" style="65" customWidth="1"/>
    <col min="15352" max="15352" width="15.5" style="65" customWidth="1"/>
    <col min="15353" max="15353" width="17.33203125" style="65" customWidth="1"/>
    <col min="15354" max="15354" width="16" style="65" customWidth="1"/>
    <col min="15355" max="15355" width="17.33203125" style="65" bestFit="1" customWidth="1"/>
    <col min="15356" max="15356" width="9.33203125" style="65"/>
    <col min="15357" max="15357" width="15.83203125" style="65" customWidth="1"/>
    <col min="15358" max="15605" width="9.33203125" style="65"/>
    <col min="15606" max="15606" width="7" style="65" customWidth="1"/>
    <col min="15607" max="15607" width="73" style="65" customWidth="1"/>
    <col min="15608" max="15608" width="15.5" style="65" customWidth="1"/>
    <col min="15609" max="15609" width="17.33203125" style="65" customWidth="1"/>
    <col min="15610" max="15610" width="16" style="65" customWidth="1"/>
    <col min="15611" max="15611" width="17.33203125" style="65" bestFit="1" customWidth="1"/>
    <col min="15612" max="15612" width="9.33203125" style="65"/>
    <col min="15613" max="15613" width="15.83203125" style="65" customWidth="1"/>
    <col min="15614" max="15861" width="9.33203125" style="65"/>
    <col min="15862" max="15862" width="7" style="65" customWidth="1"/>
    <col min="15863" max="15863" width="73" style="65" customWidth="1"/>
    <col min="15864" max="15864" width="15.5" style="65" customWidth="1"/>
    <col min="15865" max="15865" width="17.33203125" style="65" customWidth="1"/>
    <col min="15866" max="15866" width="16" style="65" customWidth="1"/>
    <col min="15867" max="15867" width="17.33203125" style="65" bestFit="1" customWidth="1"/>
    <col min="15868" max="15868" width="9.33203125" style="65"/>
    <col min="15869" max="15869" width="15.83203125" style="65" customWidth="1"/>
    <col min="15870" max="16117" width="9.33203125" style="65"/>
    <col min="16118" max="16118" width="7" style="65" customWidth="1"/>
    <col min="16119" max="16119" width="73" style="65" customWidth="1"/>
    <col min="16120" max="16120" width="15.5" style="65" customWidth="1"/>
    <col min="16121" max="16121" width="17.33203125" style="65" customWidth="1"/>
    <col min="16122" max="16122" width="16" style="65" customWidth="1"/>
    <col min="16123" max="16123" width="17.33203125" style="65" bestFit="1" customWidth="1"/>
    <col min="16124" max="16124" width="9.33203125" style="65"/>
    <col min="16125" max="16125" width="15.83203125" style="65" customWidth="1"/>
    <col min="16126" max="16384" width="9.33203125" style="65"/>
  </cols>
  <sheetData>
    <row r="1" spans="1:4" ht="62.25" customHeight="1">
      <c r="A1" s="269" t="str">
        <f>+Дефектовка!A7</f>
        <v>НАМАНГАН ВИЛОЯТИ  УЧҚЎРҒОН ТУМАНИ НАМУНА МФЙДА ЖОЙЛАШГАН С.АБДУЛЛА КЎЧАСИ ВА Б.МАШРАБ КЎЧАСИНИ ОРАСИ 1850 М, МАРВАРИД КЎЧАСИ 1125 М МАСОФАНИ АСФАЛЬТ ҚИЛИШ</v>
      </c>
      <c r="B1" s="269"/>
      <c r="C1" s="269"/>
      <c r="D1" s="269"/>
    </row>
    <row r="2" spans="1:4" ht="24.75" customHeight="1">
      <c r="A2" s="269" t="s">
        <v>168</v>
      </c>
      <c r="B2" s="269"/>
      <c r="C2" s="269"/>
      <c r="D2" s="269"/>
    </row>
    <row r="3" spans="1:4">
      <c r="A3" s="270"/>
      <c r="B3" s="270"/>
      <c r="C3" s="270"/>
      <c r="D3" s="270"/>
    </row>
    <row r="4" spans="1:4" ht="36.75" customHeight="1">
      <c r="A4" s="41" t="s">
        <v>18</v>
      </c>
      <c r="B4" s="41" t="s">
        <v>19</v>
      </c>
      <c r="C4" s="41" t="s">
        <v>11</v>
      </c>
      <c r="D4" s="41" t="s">
        <v>20</v>
      </c>
    </row>
    <row r="5" spans="1:4" ht="23.25" customHeight="1">
      <c r="A5" s="66"/>
      <c r="B5" s="41" t="s">
        <v>21</v>
      </c>
      <c r="C5" s="66"/>
      <c r="D5" s="66"/>
    </row>
    <row r="6" spans="1:4" ht="33" customHeight="1">
      <c r="A6" s="66">
        <v>1</v>
      </c>
      <c r="B6" s="40" t="s">
        <v>141</v>
      </c>
      <c r="C6" s="66" t="s">
        <v>16</v>
      </c>
      <c r="D6" s="66">
        <v>3587</v>
      </c>
    </row>
    <row r="7" spans="1:4" ht="25.5" customHeight="1">
      <c r="A7" s="66">
        <v>2</v>
      </c>
      <c r="B7" s="40" t="s">
        <v>142</v>
      </c>
      <c r="C7" s="66" t="s">
        <v>16</v>
      </c>
      <c r="D7" s="120" t="s">
        <v>504</v>
      </c>
    </row>
    <row r="8" spans="1:4" ht="33" customHeight="1">
      <c r="A8" s="66">
        <v>3</v>
      </c>
      <c r="B8" s="40" t="s">
        <v>182</v>
      </c>
      <c r="C8" s="66"/>
      <c r="D8" s="66"/>
    </row>
    <row r="9" spans="1:4">
      <c r="A9" s="66">
        <v>4</v>
      </c>
      <c r="B9" s="40" t="s">
        <v>87</v>
      </c>
      <c r="C9" s="66"/>
      <c r="D9" s="66"/>
    </row>
    <row r="10" spans="1:4" ht="33" customHeight="1">
      <c r="A10" s="66">
        <v>5</v>
      </c>
      <c r="B10" s="40" t="s">
        <v>183</v>
      </c>
      <c r="C10" s="66"/>
      <c r="D10" s="66"/>
    </row>
    <row r="11" spans="1:4" ht="33">
      <c r="A11" s="66">
        <v>6</v>
      </c>
      <c r="B11" s="40" t="s">
        <v>22</v>
      </c>
      <c r="C11" s="66"/>
      <c r="D11" s="66"/>
    </row>
    <row r="12" spans="1:4">
      <c r="A12" s="66"/>
      <c r="B12" s="41" t="s">
        <v>146</v>
      </c>
      <c r="C12" s="66"/>
      <c r="D12" s="66"/>
    </row>
    <row r="13" spans="1:4" ht="33">
      <c r="A13" s="102">
        <v>1</v>
      </c>
      <c r="B13" s="40" t="s">
        <v>194</v>
      </c>
      <c r="C13" s="102" t="s">
        <v>88</v>
      </c>
      <c r="D13" s="102">
        <f>SUMIF(Дефектовка!$F$15:$F$67,B13,Дефектовка!$I$15:$I$67)</f>
        <v>1709.8600000000001</v>
      </c>
    </row>
    <row r="14" spans="1:4" ht="33">
      <c r="A14" s="102">
        <f>+A13+1</f>
        <v>2</v>
      </c>
      <c r="B14" s="40" t="s">
        <v>176</v>
      </c>
      <c r="C14" s="102" t="s">
        <v>88</v>
      </c>
      <c r="D14" s="102">
        <f>SUMIF(Дефектовка!$F$15:$F$67,B14,Дефектовка!$I$15:$I$67)</f>
        <v>7836.5299999999988</v>
      </c>
    </row>
    <row r="15" spans="1:4">
      <c r="A15" s="102">
        <f>+A14+1</f>
        <v>3</v>
      </c>
      <c r="B15" s="40" t="s">
        <v>133</v>
      </c>
      <c r="C15" s="102" t="s">
        <v>23</v>
      </c>
      <c r="D15" s="102">
        <f>SUMIF(Дефектовка!$F$15:$F$67,B15,Дефектовка!$I$15:$I$67)</f>
        <v>7.6110000000000007</v>
      </c>
    </row>
    <row r="16" spans="1:4" ht="49.5">
      <c r="A16" s="102">
        <f>+A15+1</f>
        <v>4</v>
      </c>
      <c r="B16" s="42" t="s">
        <v>175</v>
      </c>
      <c r="C16" s="102" t="s">
        <v>88</v>
      </c>
      <c r="D16" s="102">
        <f>SUMIF(Дефектовка!$F$15:$F$67,B16,Дефектовка!$I$15:$I$67)</f>
        <v>12684.750000000002</v>
      </c>
    </row>
    <row r="17" spans="1:4" ht="33">
      <c r="A17" s="102">
        <f>+A16+1</f>
        <v>5</v>
      </c>
      <c r="B17" s="42" t="s">
        <v>177</v>
      </c>
      <c r="C17" s="102" t="s">
        <v>88</v>
      </c>
      <c r="D17" s="102">
        <f>SUMIF(Дефектовка!$F$15:$F$67,B17,Дефектовка!$I$15:$I$67)</f>
        <v>1728.5</v>
      </c>
    </row>
    <row r="18" spans="1:4">
      <c r="A18" s="102"/>
      <c r="B18" s="41" t="s">
        <v>217</v>
      </c>
      <c r="C18" s="102"/>
      <c r="D18" s="102"/>
    </row>
    <row r="19" spans="1:4">
      <c r="A19" s="271">
        <f>+A17+1</f>
        <v>6</v>
      </c>
      <c r="B19" s="273" t="s">
        <v>213</v>
      </c>
      <c r="C19" s="130" t="s">
        <v>214</v>
      </c>
      <c r="D19" s="102">
        <f>SUMIF(Дефектовка!$F$15:$F$67,B19,Дефектовка!$I$15:$I$67)</f>
        <v>10</v>
      </c>
    </row>
    <row r="20" spans="1:4">
      <c r="A20" s="272"/>
      <c r="B20" s="273"/>
      <c r="C20" s="130" t="s">
        <v>76</v>
      </c>
      <c r="D20" s="102">
        <f>7*0.016</f>
        <v>0.112</v>
      </c>
    </row>
    <row r="21" spans="1:4">
      <c r="A21" s="136"/>
      <c r="B21" s="138" t="s">
        <v>224</v>
      </c>
      <c r="C21" s="131" t="s">
        <v>214</v>
      </c>
      <c r="D21" s="137">
        <f>SUMIF(Дефектовка!$F$15:$F$67,B21,Дефектовка!$I$15:$I$67)</f>
        <v>1</v>
      </c>
    </row>
    <row r="22" spans="1:4">
      <c r="A22" s="136"/>
      <c r="B22" s="138" t="s">
        <v>225</v>
      </c>
      <c r="C22" s="131" t="s">
        <v>214</v>
      </c>
      <c r="D22" s="137">
        <f>SUMIF(Дефектовка!$F$15:$F$67,B22,Дефектовка!$I$15:$I$67)</f>
        <v>1</v>
      </c>
    </row>
    <row r="23" spans="1:4" ht="33">
      <c r="A23" s="136"/>
      <c r="B23" s="138" t="s">
        <v>226</v>
      </c>
      <c r="C23" s="131" t="s">
        <v>214</v>
      </c>
      <c r="D23" s="137">
        <f>SUMIF(Дефектовка!$F$15:$F$67,B23,Дефектовка!$I$15:$I$67)</f>
        <v>3</v>
      </c>
    </row>
    <row r="24" spans="1:4" ht="33">
      <c r="A24" s="136"/>
      <c r="B24" s="138" t="s">
        <v>227</v>
      </c>
      <c r="C24" s="131" t="s">
        <v>214</v>
      </c>
      <c r="D24" s="137">
        <f>SUMIF(Дефектовка!$F$15:$F$67,B24,Дефектовка!$I$15:$I$67)</f>
        <v>3</v>
      </c>
    </row>
    <row r="25" spans="1:4" ht="33">
      <c r="A25" s="102"/>
      <c r="B25" s="139" t="s">
        <v>215</v>
      </c>
      <c r="C25" s="131" t="s">
        <v>214</v>
      </c>
      <c r="D25" s="137">
        <f>SUMIF(Дефектовка!$F$15:$F$67,B25,Дефектовка!$I$15:$I$67)</f>
        <v>2</v>
      </c>
    </row>
    <row r="27" spans="1:4">
      <c r="D27" s="65">
        <f>SUM(D12:D25)</f>
        <v>23987.363000000005</v>
      </c>
    </row>
    <row r="28" spans="1:4">
      <c r="D28" s="65">
        <f>SUM(Дефектовка!I15:I67)</f>
        <v>23987.363000000005</v>
      </c>
    </row>
    <row r="29" spans="1:4">
      <c r="D29" s="65">
        <f>+D28-D27</f>
        <v>0</v>
      </c>
    </row>
    <row r="31" spans="1:4">
      <c r="B31" s="114"/>
    </row>
    <row r="32" spans="1:4">
      <c r="D32" s="113"/>
    </row>
    <row r="33" spans="4:4">
      <c r="D33" s="125"/>
    </row>
    <row r="34" spans="4:4">
      <c r="D34" s="125"/>
    </row>
    <row r="35" spans="4:4">
      <c r="D35" s="113"/>
    </row>
  </sheetData>
  <mergeCells count="5">
    <mergeCell ref="A1:D1"/>
    <mergeCell ref="A2:D2"/>
    <mergeCell ref="A3:D3"/>
    <mergeCell ref="A19:A20"/>
    <mergeCell ref="B19:B20"/>
  </mergeCells>
  <pageMargins left="0.78740157480314965" right="0.51181102362204722" top="0.55118110236220474" bottom="0.35433070866141736" header="0.31496062992125984" footer="0.31496062992125984"/>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0" customWidth="1"/>
    <col min="2" max="2" width="46.83203125" style="20" customWidth="1"/>
    <col min="3" max="3" width="11.33203125" style="20" customWidth="1"/>
    <col min="4" max="4" width="11" style="60" bestFit="1" customWidth="1"/>
    <col min="5" max="5" width="11.83203125" style="20" customWidth="1"/>
    <col min="6" max="6" width="12.83203125" style="60" customWidth="1"/>
    <col min="7" max="7" width="13.5" style="20" customWidth="1"/>
    <col min="8" max="8" width="12.33203125" style="20" customWidth="1"/>
    <col min="9" max="9" width="14.33203125" style="60" customWidth="1"/>
    <col min="10" max="10" width="18.5" style="20" customWidth="1"/>
    <col min="11" max="245" width="10.6640625" style="10"/>
    <col min="246" max="246" width="6.1640625" style="10" customWidth="1"/>
    <col min="247" max="247" width="80.6640625" style="10" customWidth="1"/>
    <col min="248" max="248" width="11.33203125" style="10" customWidth="1"/>
    <col min="249" max="249" width="10" style="10" customWidth="1"/>
    <col min="250" max="250" width="11.83203125" style="10" customWidth="1"/>
    <col min="251" max="251" width="10.83203125" style="10" customWidth="1"/>
    <col min="252" max="252" width="13.5" style="10" customWidth="1"/>
    <col min="253" max="253" width="11.83203125" style="10" customWidth="1"/>
    <col min="254" max="254" width="14.33203125" style="10" customWidth="1"/>
    <col min="255" max="255" width="18.5" style="10" customWidth="1"/>
    <col min="256" max="501" width="10.6640625" style="10"/>
    <col min="502" max="502" width="6.1640625" style="10" customWidth="1"/>
    <col min="503" max="503" width="80.6640625" style="10" customWidth="1"/>
    <col min="504" max="504" width="11.33203125" style="10" customWidth="1"/>
    <col min="505" max="505" width="10" style="10" customWidth="1"/>
    <col min="506" max="506" width="11.83203125" style="10" customWidth="1"/>
    <col min="507" max="507" width="10.83203125" style="10" customWidth="1"/>
    <col min="508" max="508" width="13.5" style="10" customWidth="1"/>
    <col min="509" max="509" width="11.83203125" style="10" customWidth="1"/>
    <col min="510" max="510" width="14.33203125" style="10" customWidth="1"/>
    <col min="511" max="511" width="18.5" style="10" customWidth="1"/>
    <col min="512" max="757" width="10.6640625" style="10"/>
    <col min="758" max="758" width="6.1640625" style="10" customWidth="1"/>
    <col min="759" max="759" width="80.6640625" style="10" customWidth="1"/>
    <col min="760" max="760" width="11.33203125" style="10" customWidth="1"/>
    <col min="761" max="761" width="10" style="10" customWidth="1"/>
    <col min="762" max="762" width="11.83203125" style="10" customWidth="1"/>
    <col min="763" max="763" width="10.83203125" style="10" customWidth="1"/>
    <col min="764" max="764" width="13.5" style="10" customWidth="1"/>
    <col min="765" max="765" width="11.83203125" style="10" customWidth="1"/>
    <col min="766" max="766" width="14.33203125" style="10" customWidth="1"/>
    <col min="767" max="767" width="18.5" style="10" customWidth="1"/>
    <col min="768" max="1013" width="10.6640625" style="10"/>
    <col min="1014" max="1014" width="6.1640625" style="10" customWidth="1"/>
    <col min="1015" max="1015" width="80.6640625" style="10" customWidth="1"/>
    <col min="1016" max="1016" width="11.33203125" style="10" customWidth="1"/>
    <col min="1017" max="1017" width="10" style="10" customWidth="1"/>
    <col min="1018" max="1018" width="11.83203125" style="10" customWidth="1"/>
    <col min="1019" max="1019" width="10.83203125" style="10" customWidth="1"/>
    <col min="1020" max="1020" width="13.5" style="10" customWidth="1"/>
    <col min="1021" max="1021" width="11.83203125" style="10" customWidth="1"/>
    <col min="1022" max="1022" width="14.33203125" style="10" customWidth="1"/>
    <col min="1023" max="1023" width="18.5" style="10" customWidth="1"/>
    <col min="1024" max="1269" width="10.6640625" style="10"/>
    <col min="1270" max="1270" width="6.1640625" style="10" customWidth="1"/>
    <col min="1271" max="1271" width="80.6640625" style="10" customWidth="1"/>
    <col min="1272" max="1272" width="11.33203125" style="10" customWidth="1"/>
    <col min="1273" max="1273" width="10" style="10" customWidth="1"/>
    <col min="1274" max="1274" width="11.83203125" style="10" customWidth="1"/>
    <col min="1275" max="1275" width="10.83203125" style="10" customWidth="1"/>
    <col min="1276" max="1276" width="13.5" style="10" customWidth="1"/>
    <col min="1277" max="1277" width="11.83203125" style="10" customWidth="1"/>
    <col min="1278" max="1278" width="14.33203125" style="10" customWidth="1"/>
    <col min="1279" max="1279" width="18.5" style="10" customWidth="1"/>
    <col min="1280" max="1525" width="10.6640625" style="10"/>
    <col min="1526" max="1526" width="6.1640625" style="10" customWidth="1"/>
    <col min="1527" max="1527" width="80.6640625" style="10" customWidth="1"/>
    <col min="1528" max="1528" width="11.33203125" style="10" customWidth="1"/>
    <col min="1529" max="1529" width="10" style="10" customWidth="1"/>
    <col min="1530" max="1530" width="11.83203125" style="10" customWidth="1"/>
    <col min="1531" max="1531" width="10.83203125" style="10" customWidth="1"/>
    <col min="1532" max="1532" width="13.5" style="10" customWidth="1"/>
    <col min="1533" max="1533" width="11.83203125" style="10" customWidth="1"/>
    <col min="1534" max="1534" width="14.33203125" style="10" customWidth="1"/>
    <col min="1535" max="1535" width="18.5" style="10" customWidth="1"/>
    <col min="1536" max="1781" width="10.6640625" style="10"/>
    <col min="1782" max="1782" width="6.1640625" style="10" customWidth="1"/>
    <col min="1783" max="1783" width="80.6640625" style="10" customWidth="1"/>
    <col min="1784" max="1784" width="11.33203125" style="10" customWidth="1"/>
    <col min="1785" max="1785" width="10" style="10" customWidth="1"/>
    <col min="1786" max="1786" width="11.83203125" style="10" customWidth="1"/>
    <col min="1787" max="1787" width="10.83203125" style="10" customWidth="1"/>
    <col min="1788" max="1788" width="13.5" style="10" customWidth="1"/>
    <col min="1789" max="1789" width="11.83203125" style="10" customWidth="1"/>
    <col min="1790" max="1790" width="14.33203125" style="10" customWidth="1"/>
    <col min="1791" max="1791" width="18.5" style="10" customWidth="1"/>
    <col min="1792" max="2037" width="10.6640625" style="10"/>
    <col min="2038" max="2038" width="6.1640625" style="10" customWidth="1"/>
    <col min="2039" max="2039" width="80.6640625" style="10" customWidth="1"/>
    <col min="2040" max="2040" width="11.33203125" style="10" customWidth="1"/>
    <col min="2041" max="2041" width="10" style="10" customWidth="1"/>
    <col min="2042" max="2042" width="11.83203125" style="10" customWidth="1"/>
    <col min="2043" max="2043" width="10.83203125" style="10" customWidth="1"/>
    <col min="2044" max="2044" width="13.5" style="10" customWidth="1"/>
    <col min="2045" max="2045" width="11.83203125" style="10" customWidth="1"/>
    <col min="2046" max="2046" width="14.33203125" style="10" customWidth="1"/>
    <col min="2047" max="2047" width="18.5" style="10" customWidth="1"/>
    <col min="2048" max="2293" width="10.6640625" style="10"/>
    <col min="2294" max="2294" width="6.1640625" style="10" customWidth="1"/>
    <col min="2295" max="2295" width="80.6640625" style="10" customWidth="1"/>
    <col min="2296" max="2296" width="11.33203125" style="10" customWidth="1"/>
    <col min="2297" max="2297" width="10" style="10" customWidth="1"/>
    <col min="2298" max="2298" width="11.83203125" style="10" customWidth="1"/>
    <col min="2299" max="2299" width="10.83203125" style="10" customWidth="1"/>
    <col min="2300" max="2300" width="13.5" style="10" customWidth="1"/>
    <col min="2301" max="2301" width="11.83203125" style="10" customWidth="1"/>
    <col min="2302" max="2302" width="14.33203125" style="10" customWidth="1"/>
    <col min="2303" max="2303" width="18.5" style="10" customWidth="1"/>
    <col min="2304" max="2549" width="10.6640625" style="10"/>
    <col min="2550" max="2550" width="6.1640625" style="10" customWidth="1"/>
    <col min="2551" max="2551" width="80.6640625" style="10" customWidth="1"/>
    <col min="2552" max="2552" width="11.33203125" style="10" customWidth="1"/>
    <col min="2553" max="2553" width="10" style="10" customWidth="1"/>
    <col min="2554" max="2554" width="11.83203125" style="10" customWidth="1"/>
    <col min="2555" max="2555" width="10.83203125" style="10" customWidth="1"/>
    <col min="2556" max="2556" width="13.5" style="10" customWidth="1"/>
    <col min="2557" max="2557" width="11.83203125" style="10" customWidth="1"/>
    <col min="2558" max="2558" width="14.33203125" style="10" customWidth="1"/>
    <col min="2559" max="2559" width="18.5" style="10" customWidth="1"/>
    <col min="2560" max="2805" width="10.6640625" style="10"/>
    <col min="2806" max="2806" width="6.1640625" style="10" customWidth="1"/>
    <col min="2807" max="2807" width="80.6640625" style="10" customWidth="1"/>
    <col min="2808" max="2808" width="11.33203125" style="10" customWidth="1"/>
    <col min="2809" max="2809" width="10" style="10" customWidth="1"/>
    <col min="2810" max="2810" width="11.83203125" style="10" customWidth="1"/>
    <col min="2811" max="2811" width="10.83203125" style="10" customWidth="1"/>
    <col min="2812" max="2812" width="13.5" style="10" customWidth="1"/>
    <col min="2813" max="2813" width="11.83203125" style="10" customWidth="1"/>
    <col min="2814" max="2814" width="14.33203125" style="10" customWidth="1"/>
    <col min="2815" max="2815" width="18.5" style="10" customWidth="1"/>
    <col min="2816" max="3061" width="10.6640625" style="10"/>
    <col min="3062" max="3062" width="6.1640625" style="10" customWidth="1"/>
    <col min="3063" max="3063" width="80.6640625" style="10" customWidth="1"/>
    <col min="3064" max="3064" width="11.33203125" style="10" customWidth="1"/>
    <col min="3065" max="3065" width="10" style="10" customWidth="1"/>
    <col min="3066" max="3066" width="11.83203125" style="10" customWidth="1"/>
    <col min="3067" max="3067" width="10.83203125" style="10" customWidth="1"/>
    <col min="3068" max="3068" width="13.5" style="10" customWidth="1"/>
    <col min="3069" max="3069" width="11.83203125" style="10" customWidth="1"/>
    <col min="3070" max="3070" width="14.33203125" style="10" customWidth="1"/>
    <col min="3071" max="3071" width="18.5" style="10" customWidth="1"/>
    <col min="3072" max="3317" width="10.6640625" style="10"/>
    <col min="3318" max="3318" width="6.1640625" style="10" customWidth="1"/>
    <col min="3319" max="3319" width="80.6640625" style="10" customWidth="1"/>
    <col min="3320" max="3320" width="11.33203125" style="10" customWidth="1"/>
    <col min="3321" max="3321" width="10" style="10" customWidth="1"/>
    <col min="3322" max="3322" width="11.83203125" style="10" customWidth="1"/>
    <col min="3323" max="3323" width="10.83203125" style="10" customWidth="1"/>
    <col min="3324" max="3324" width="13.5" style="10" customWidth="1"/>
    <col min="3325" max="3325" width="11.83203125" style="10" customWidth="1"/>
    <col min="3326" max="3326" width="14.33203125" style="10" customWidth="1"/>
    <col min="3327" max="3327" width="18.5" style="10" customWidth="1"/>
    <col min="3328" max="3573" width="10.6640625" style="10"/>
    <col min="3574" max="3574" width="6.1640625" style="10" customWidth="1"/>
    <col min="3575" max="3575" width="80.6640625" style="10" customWidth="1"/>
    <col min="3576" max="3576" width="11.33203125" style="10" customWidth="1"/>
    <col min="3577" max="3577" width="10" style="10" customWidth="1"/>
    <col min="3578" max="3578" width="11.83203125" style="10" customWidth="1"/>
    <col min="3579" max="3579" width="10.83203125" style="10" customWidth="1"/>
    <col min="3580" max="3580" width="13.5" style="10" customWidth="1"/>
    <col min="3581" max="3581" width="11.83203125" style="10" customWidth="1"/>
    <col min="3582" max="3582" width="14.33203125" style="10" customWidth="1"/>
    <col min="3583" max="3583" width="18.5" style="10" customWidth="1"/>
    <col min="3584" max="3829" width="10.6640625" style="10"/>
    <col min="3830" max="3830" width="6.1640625" style="10" customWidth="1"/>
    <col min="3831" max="3831" width="80.6640625" style="10" customWidth="1"/>
    <col min="3832" max="3832" width="11.33203125" style="10" customWidth="1"/>
    <col min="3833" max="3833" width="10" style="10" customWidth="1"/>
    <col min="3834" max="3834" width="11.83203125" style="10" customWidth="1"/>
    <col min="3835" max="3835" width="10.83203125" style="10" customWidth="1"/>
    <col min="3836" max="3836" width="13.5" style="10" customWidth="1"/>
    <col min="3837" max="3837" width="11.83203125" style="10" customWidth="1"/>
    <col min="3838" max="3838" width="14.33203125" style="10" customWidth="1"/>
    <col min="3839" max="3839" width="18.5" style="10" customWidth="1"/>
    <col min="3840" max="4085" width="10.6640625" style="10"/>
    <col min="4086" max="4086" width="6.1640625" style="10" customWidth="1"/>
    <col min="4087" max="4087" width="80.6640625" style="10" customWidth="1"/>
    <col min="4088" max="4088" width="11.33203125" style="10" customWidth="1"/>
    <col min="4089" max="4089" width="10" style="10" customWidth="1"/>
    <col min="4090" max="4090" width="11.83203125" style="10" customWidth="1"/>
    <col min="4091" max="4091" width="10.83203125" style="10" customWidth="1"/>
    <col min="4092" max="4092" width="13.5" style="10" customWidth="1"/>
    <col min="4093" max="4093" width="11.83203125" style="10" customWidth="1"/>
    <col min="4094" max="4094" width="14.33203125" style="10" customWidth="1"/>
    <col min="4095" max="4095" width="18.5" style="10" customWidth="1"/>
    <col min="4096" max="4341" width="10.6640625" style="10"/>
    <col min="4342" max="4342" width="6.1640625" style="10" customWidth="1"/>
    <col min="4343" max="4343" width="80.6640625" style="10" customWidth="1"/>
    <col min="4344" max="4344" width="11.33203125" style="10" customWidth="1"/>
    <col min="4345" max="4345" width="10" style="10" customWidth="1"/>
    <col min="4346" max="4346" width="11.83203125" style="10" customWidth="1"/>
    <col min="4347" max="4347" width="10.83203125" style="10" customWidth="1"/>
    <col min="4348" max="4348" width="13.5" style="10" customWidth="1"/>
    <col min="4349" max="4349" width="11.83203125" style="10" customWidth="1"/>
    <col min="4350" max="4350" width="14.33203125" style="10" customWidth="1"/>
    <col min="4351" max="4351" width="18.5" style="10" customWidth="1"/>
    <col min="4352" max="4597" width="10.6640625" style="10"/>
    <col min="4598" max="4598" width="6.1640625" style="10" customWidth="1"/>
    <col min="4599" max="4599" width="80.6640625" style="10" customWidth="1"/>
    <col min="4600" max="4600" width="11.33203125" style="10" customWidth="1"/>
    <col min="4601" max="4601" width="10" style="10" customWidth="1"/>
    <col min="4602" max="4602" width="11.83203125" style="10" customWidth="1"/>
    <col min="4603" max="4603" width="10.83203125" style="10" customWidth="1"/>
    <col min="4604" max="4604" width="13.5" style="10" customWidth="1"/>
    <col min="4605" max="4605" width="11.83203125" style="10" customWidth="1"/>
    <col min="4606" max="4606" width="14.33203125" style="10" customWidth="1"/>
    <col min="4607" max="4607" width="18.5" style="10" customWidth="1"/>
    <col min="4608" max="4853" width="10.6640625" style="10"/>
    <col min="4854" max="4854" width="6.1640625" style="10" customWidth="1"/>
    <col min="4855" max="4855" width="80.6640625" style="10" customWidth="1"/>
    <col min="4856" max="4856" width="11.33203125" style="10" customWidth="1"/>
    <col min="4857" max="4857" width="10" style="10" customWidth="1"/>
    <col min="4858" max="4858" width="11.83203125" style="10" customWidth="1"/>
    <col min="4859" max="4859" width="10.83203125" style="10" customWidth="1"/>
    <col min="4860" max="4860" width="13.5" style="10" customWidth="1"/>
    <col min="4861" max="4861" width="11.83203125" style="10" customWidth="1"/>
    <col min="4862" max="4862" width="14.33203125" style="10" customWidth="1"/>
    <col min="4863" max="4863" width="18.5" style="10" customWidth="1"/>
    <col min="4864" max="5109" width="10.6640625" style="10"/>
    <col min="5110" max="5110" width="6.1640625" style="10" customWidth="1"/>
    <col min="5111" max="5111" width="80.6640625" style="10" customWidth="1"/>
    <col min="5112" max="5112" width="11.33203125" style="10" customWidth="1"/>
    <col min="5113" max="5113" width="10" style="10" customWidth="1"/>
    <col min="5114" max="5114" width="11.83203125" style="10" customWidth="1"/>
    <col min="5115" max="5115" width="10.83203125" style="10" customWidth="1"/>
    <col min="5116" max="5116" width="13.5" style="10" customWidth="1"/>
    <col min="5117" max="5117" width="11.83203125" style="10" customWidth="1"/>
    <col min="5118" max="5118" width="14.33203125" style="10" customWidth="1"/>
    <col min="5119" max="5119" width="18.5" style="10" customWidth="1"/>
    <col min="5120" max="5365" width="10.6640625" style="10"/>
    <col min="5366" max="5366" width="6.1640625" style="10" customWidth="1"/>
    <col min="5367" max="5367" width="80.6640625" style="10" customWidth="1"/>
    <col min="5368" max="5368" width="11.33203125" style="10" customWidth="1"/>
    <col min="5369" max="5369" width="10" style="10" customWidth="1"/>
    <col min="5370" max="5370" width="11.83203125" style="10" customWidth="1"/>
    <col min="5371" max="5371" width="10.83203125" style="10" customWidth="1"/>
    <col min="5372" max="5372" width="13.5" style="10" customWidth="1"/>
    <col min="5373" max="5373" width="11.83203125" style="10" customWidth="1"/>
    <col min="5374" max="5374" width="14.33203125" style="10" customWidth="1"/>
    <col min="5375" max="5375" width="18.5" style="10" customWidth="1"/>
    <col min="5376" max="5621" width="10.6640625" style="10"/>
    <col min="5622" max="5622" width="6.1640625" style="10" customWidth="1"/>
    <col min="5623" max="5623" width="80.6640625" style="10" customWidth="1"/>
    <col min="5624" max="5624" width="11.33203125" style="10" customWidth="1"/>
    <col min="5625" max="5625" width="10" style="10" customWidth="1"/>
    <col min="5626" max="5626" width="11.83203125" style="10" customWidth="1"/>
    <col min="5627" max="5627" width="10.83203125" style="10" customWidth="1"/>
    <col min="5628" max="5628" width="13.5" style="10" customWidth="1"/>
    <col min="5629" max="5629" width="11.83203125" style="10" customWidth="1"/>
    <col min="5630" max="5630" width="14.33203125" style="10" customWidth="1"/>
    <col min="5631" max="5631" width="18.5" style="10" customWidth="1"/>
    <col min="5632" max="5877" width="10.6640625" style="10"/>
    <col min="5878" max="5878" width="6.1640625" style="10" customWidth="1"/>
    <col min="5879" max="5879" width="80.6640625" style="10" customWidth="1"/>
    <col min="5880" max="5880" width="11.33203125" style="10" customWidth="1"/>
    <col min="5881" max="5881" width="10" style="10" customWidth="1"/>
    <col min="5882" max="5882" width="11.83203125" style="10" customWidth="1"/>
    <col min="5883" max="5883" width="10.83203125" style="10" customWidth="1"/>
    <col min="5884" max="5884" width="13.5" style="10" customWidth="1"/>
    <col min="5885" max="5885" width="11.83203125" style="10" customWidth="1"/>
    <col min="5886" max="5886" width="14.33203125" style="10" customWidth="1"/>
    <col min="5887" max="5887" width="18.5" style="10" customWidth="1"/>
    <col min="5888" max="6133" width="10.6640625" style="10"/>
    <col min="6134" max="6134" width="6.1640625" style="10" customWidth="1"/>
    <col min="6135" max="6135" width="80.6640625" style="10" customWidth="1"/>
    <col min="6136" max="6136" width="11.33203125" style="10" customWidth="1"/>
    <col min="6137" max="6137" width="10" style="10" customWidth="1"/>
    <col min="6138" max="6138" width="11.83203125" style="10" customWidth="1"/>
    <col min="6139" max="6139" width="10.83203125" style="10" customWidth="1"/>
    <col min="6140" max="6140" width="13.5" style="10" customWidth="1"/>
    <col min="6141" max="6141" width="11.83203125" style="10" customWidth="1"/>
    <col min="6142" max="6142" width="14.33203125" style="10" customWidth="1"/>
    <col min="6143" max="6143" width="18.5" style="10" customWidth="1"/>
    <col min="6144" max="6389" width="10.6640625" style="10"/>
    <col min="6390" max="6390" width="6.1640625" style="10" customWidth="1"/>
    <col min="6391" max="6391" width="80.6640625" style="10" customWidth="1"/>
    <col min="6392" max="6392" width="11.33203125" style="10" customWidth="1"/>
    <col min="6393" max="6393" width="10" style="10" customWidth="1"/>
    <col min="6394" max="6394" width="11.83203125" style="10" customWidth="1"/>
    <col min="6395" max="6395" width="10.83203125" style="10" customWidth="1"/>
    <col min="6396" max="6396" width="13.5" style="10" customWidth="1"/>
    <col min="6397" max="6397" width="11.83203125" style="10" customWidth="1"/>
    <col min="6398" max="6398" width="14.33203125" style="10" customWidth="1"/>
    <col min="6399" max="6399" width="18.5" style="10" customWidth="1"/>
    <col min="6400" max="6645" width="10.6640625" style="10"/>
    <col min="6646" max="6646" width="6.1640625" style="10" customWidth="1"/>
    <col min="6647" max="6647" width="80.6640625" style="10" customWidth="1"/>
    <col min="6648" max="6648" width="11.33203125" style="10" customWidth="1"/>
    <col min="6649" max="6649" width="10" style="10" customWidth="1"/>
    <col min="6650" max="6650" width="11.83203125" style="10" customWidth="1"/>
    <col min="6651" max="6651" width="10.83203125" style="10" customWidth="1"/>
    <col min="6652" max="6652" width="13.5" style="10" customWidth="1"/>
    <col min="6653" max="6653" width="11.83203125" style="10" customWidth="1"/>
    <col min="6654" max="6654" width="14.33203125" style="10" customWidth="1"/>
    <col min="6655" max="6655" width="18.5" style="10" customWidth="1"/>
    <col min="6656" max="6901" width="10.6640625" style="10"/>
    <col min="6902" max="6902" width="6.1640625" style="10" customWidth="1"/>
    <col min="6903" max="6903" width="80.6640625" style="10" customWidth="1"/>
    <col min="6904" max="6904" width="11.33203125" style="10" customWidth="1"/>
    <col min="6905" max="6905" width="10" style="10" customWidth="1"/>
    <col min="6906" max="6906" width="11.83203125" style="10" customWidth="1"/>
    <col min="6907" max="6907" width="10.83203125" style="10" customWidth="1"/>
    <col min="6908" max="6908" width="13.5" style="10" customWidth="1"/>
    <col min="6909" max="6909" width="11.83203125" style="10" customWidth="1"/>
    <col min="6910" max="6910" width="14.33203125" style="10" customWidth="1"/>
    <col min="6911" max="6911" width="18.5" style="10" customWidth="1"/>
    <col min="6912" max="7157" width="10.6640625" style="10"/>
    <col min="7158" max="7158" width="6.1640625" style="10" customWidth="1"/>
    <col min="7159" max="7159" width="80.6640625" style="10" customWidth="1"/>
    <col min="7160" max="7160" width="11.33203125" style="10" customWidth="1"/>
    <col min="7161" max="7161" width="10" style="10" customWidth="1"/>
    <col min="7162" max="7162" width="11.83203125" style="10" customWidth="1"/>
    <col min="7163" max="7163" width="10.83203125" style="10" customWidth="1"/>
    <col min="7164" max="7164" width="13.5" style="10" customWidth="1"/>
    <col min="7165" max="7165" width="11.83203125" style="10" customWidth="1"/>
    <col min="7166" max="7166" width="14.33203125" style="10" customWidth="1"/>
    <col min="7167" max="7167" width="18.5" style="10" customWidth="1"/>
    <col min="7168" max="7413" width="10.6640625" style="10"/>
    <col min="7414" max="7414" width="6.1640625" style="10" customWidth="1"/>
    <col min="7415" max="7415" width="80.6640625" style="10" customWidth="1"/>
    <col min="7416" max="7416" width="11.33203125" style="10" customWidth="1"/>
    <col min="7417" max="7417" width="10" style="10" customWidth="1"/>
    <col min="7418" max="7418" width="11.83203125" style="10" customWidth="1"/>
    <col min="7419" max="7419" width="10.83203125" style="10" customWidth="1"/>
    <col min="7420" max="7420" width="13.5" style="10" customWidth="1"/>
    <col min="7421" max="7421" width="11.83203125" style="10" customWidth="1"/>
    <col min="7422" max="7422" width="14.33203125" style="10" customWidth="1"/>
    <col min="7423" max="7423" width="18.5" style="10" customWidth="1"/>
    <col min="7424" max="7669" width="10.6640625" style="10"/>
    <col min="7670" max="7670" width="6.1640625" style="10" customWidth="1"/>
    <col min="7671" max="7671" width="80.6640625" style="10" customWidth="1"/>
    <col min="7672" max="7672" width="11.33203125" style="10" customWidth="1"/>
    <col min="7673" max="7673" width="10" style="10" customWidth="1"/>
    <col min="7674" max="7674" width="11.83203125" style="10" customWidth="1"/>
    <col min="7675" max="7675" width="10.83203125" style="10" customWidth="1"/>
    <col min="7676" max="7676" width="13.5" style="10" customWidth="1"/>
    <col min="7677" max="7677" width="11.83203125" style="10" customWidth="1"/>
    <col min="7678" max="7678" width="14.33203125" style="10" customWidth="1"/>
    <col min="7679" max="7679" width="18.5" style="10" customWidth="1"/>
    <col min="7680" max="7925" width="10.6640625" style="10"/>
    <col min="7926" max="7926" width="6.1640625" style="10" customWidth="1"/>
    <col min="7927" max="7927" width="80.6640625" style="10" customWidth="1"/>
    <col min="7928" max="7928" width="11.33203125" style="10" customWidth="1"/>
    <col min="7929" max="7929" width="10" style="10" customWidth="1"/>
    <col min="7930" max="7930" width="11.83203125" style="10" customWidth="1"/>
    <col min="7931" max="7931" width="10.83203125" style="10" customWidth="1"/>
    <col min="7932" max="7932" width="13.5" style="10" customWidth="1"/>
    <col min="7933" max="7933" width="11.83203125" style="10" customWidth="1"/>
    <col min="7934" max="7934" width="14.33203125" style="10" customWidth="1"/>
    <col min="7935" max="7935" width="18.5" style="10" customWidth="1"/>
    <col min="7936" max="8181" width="10.6640625" style="10"/>
    <col min="8182" max="8182" width="6.1640625" style="10" customWidth="1"/>
    <col min="8183" max="8183" width="80.6640625" style="10" customWidth="1"/>
    <col min="8184" max="8184" width="11.33203125" style="10" customWidth="1"/>
    <col min="8185" max="8185" width="10" style="10" customWidth="1"/>
    <col min="8186" max="8186" width="11.83203125" style="10" customWidth="1"/>
    <col min="8187" max="8187" width="10.83203125" style="10" customWidth="1"/>
    <col min="8188" max="8188" width="13.5" style="10" customWidth="1"/>
    <col min="8189" max="8189" width="11.83203125" style="10" customWidth="1"/>
    <col min="8190" max="8190" width="14.33203125" style="10" customWidth="1"/>
    <col min="8191" max="8191" width="18.5" style="10" customWidth="1"/>
    <col min="8192" max="8437" width="10.6640625" style="10"/>
    <col min="8438" max="8438" width="6.1640625" style="10" customWidth="1"/>
    <col min="8439" max="8439" width="80.6640625" style="10" customWidth="1"/>
    <col min="8440" max="8440" width="11.33203125" style="10" customWidth="1"/>
    <col min="8441" max="8441" width="10" style="10" customWidth="1"/>
    <col min="8442" max="8442" width="11.83203125" style="10" customWidth="1"/>
    <col min="8443" max="8443" width="10.83203125" style="10" customWidth="1"/>
    <col min="8444" max="8444" width="13.5" style="10" customWidth="1"/>
    <col min="8445" max="8445" width="11.83203125" style="10" customWidth="1"/>
    <col min="8446" max="8446" width="14.33203125" style="10" customWidth="1"/>
    <col min="8447" max="8447" width="18.5" style="10" customWidth="1"/>
    <col min="8448" max="8693" width="10.6640625" style="10"/>
    <col min="8694" max="8694" width="6.1640625" style="10" customWidth="1"/>
    <col min="8695" max="8695" width="80.6640625" style="10" customWidth="1"/>
    <col min="8696" max="8696" width="11.33203125" style="10" customWidth="1"/>
    <col min="8697" max="8697" width="10" style="10" customWidth="1"/>
    <col min="8698" max="8698" width="11.83203125" style="10" customWidth="1"/>
    <col min="8699" max="8699" width="10.83203125" style="10" customWidth="1"/>
    <col min="8700" max="8700" width="13.5" style="10" customWidth="1"/>
    <col min="8701" max="8701" width="11.83203125" style="10" customWidth="1"/>
    <col min="8702" max="8702" width="14.33203125" style="10" customWidth="1"/>
    <col min="8703" max="8703" width="18.5" style="10" customWidth="1"/>
    <col min="8704" max="8949" width="10.6640625" style="10"/>
    <col min="8950" max="8950" width="6.1640625" style="10" customWidth="1"/>
    <col min="8951" max="8951" width="80.6640625" style="10" customWidth="1"/>
    <col min="8952" max="8952" width="11.33203125" style="10" customWidth="1"/>
    <col min="8953" max="8953" width="10" style="10" customWidth="1"/>
    <col min="8954" max="8954" width="11.83203125" style="10" customWidth="1"/>
    <col min="8955" max="8955" width="10.83203125" style="10" customWidth="1"/>
    <col min="8956" max="8956" width="13.5" style="10" customWidth="1"/>
    <col min="8957" max="8957" width="11.83203125" style="10" customWidth="1"/>
    <col min="8958" max="8958" width="14.33203125" style="10" customWidth="1"/>
    <col min="8959" max="8959" width="18.5" style="10" customWidth="1"/>
    <col min="8960" max="9205" width="10.6640625" style="10"/>
    <col min="9206" max="9206" width="6.1640625" style="10" customWidth="1"/>
    <col min="9207" max="9207" width="80.6640625" style="10" customWidth="1"/>
    <col min="9208" max="9208" width="11.33203125" style="10" customWidth="1"/>
    <col min="9209" max="9209" width="10" style="10" customWidth="1"/>
    <col min="9210" max="9210" width="11.83203125" style="10" customWidth="1"/>
    <col min="9211" max="9211" width="10.83203125" style="10" customWidth="1"/>
    <col min="9212" max="9212" width="13.5" style="10" customWidth="1"/>
    <col min="9213" max="9213" width="11.83203125" style="10" customWidth="1"/>
    <col min="9214" max="9214" width="14.33203125" style="10" customWidth="1"/>
    <col min="9215" max="9215" width="18.5" style="10" customWidth="1"/>
    <col min="9216" max="9461" width="10.6640625" style="10"/>
    <col min="9462" max="9462" width="6.1640625" style="10" customWidth="1"/>
    <col min="9463" max="9463" width="80.6640625" style="10" customWidth="1"/>
    <col min="9464" max="9464" width="11.33203125" style="10" customWidth="1"/>
    <col min="9465" max="9465" width="10" style="10" customWidth="1"/>
    <col min="9466" max="9466" width="11.83203125" style="10" customWidth="1"/>
    <col min="9467" max="9467" width="10.83203125" style="10" customWidth="1"/>
    <col min="9468" max="9468" width="13.5" style="10" customWidth="1"/>
    <col min="9469" max="9469" width="11.83203125" style="10" customWidth="1"/>
    <col min="9470" max="9470" width="14.33203125" style="10" customWidth="1"/>
    <col min="9471" max="9471" width="18.5" style="10" customWidth="1"/>
    <col min="9472" max="9717" width="10.6640625" style="10"/>
    <col min="9718" max="9718" width="6.1640625" style="10" customWidth="1"/>
    <col min="9719" max="9719" width="80.6640625" style="10" customWidth="1"/>
    <col min="9720" max="9720" width="11.33203125" style="10" customWidth="1"/>
    <col min="9721" max="9721" width="10" style="10" customWidth="1"/>
    <col min="9722" max="9722" width="11.83203125" style="10" customWidth="1"/>
    <col min="9723" max="9723" width="10.83203125" style="10" customWidth="1"/>
    <col min="9724" max="9724" width="13.5" style="10" customWidth="1"/>
    <col min="9725" max="9725" width="11.83203125" style="10" customWidth="1"/>
    <col min="9726" max="9726" width="14.33203125" style="10" customWidth="1"/>
    <col min="9727" max="9727" width="18.5" style="10" customWidth="1"/>
    <col min="9728" max="9973" width="10.6640625" style="10"/>
    <col min="9974" max="9974" width="6.1640625" style="10" customWidth="1"/>
    <col min="9975" max="9975" width="80.6640625" style="10" customWidth="1"/>
    <col min="9976" max="9976" width="11.33203125" style="10" customWidth="1"/>
    <col min="9977" max="9977" width="10" style="10" customWidth="1"/>
    <col min="9978" max="9978" width="11.83203125" style="10" customWidth="1"/>
    <col min="9979" max="9979" width="10.83203125" style="10" customWidth="1"/>
    <col min="9980" max="9980" width="13.5" style="10" customWidth="1"/>
    <col min="9981" max="9981" width="11.83203125" style="10" customWidth="1"/>
    <col min="9982" max="9982" width="14.33203125" style="10" customWidth="1"/>
    <col min="9983" max="9983" width="18.5" style="10" customWidth="1"/>
    <col min="9984" max="10229" width="10.6640625" style="10"/>
    <col min="10230" max="10230" width="6.1640625" style="10" customWidth="1"/>
    <col min="10231" max="10231" width="80.6640625" style="10" customWidth="1"/>
    <col min="10232" max="10232" width="11.33203125" style="10" customWidth="1"/>
    <col min="10233" max="10233" width="10" style="10" customWidth="1"/>
    <col min="10234" max="10234" width="11.83203125" style="10" customWidth="1"/>
    <col min="10235" max="10235" width="10.83203125" style="10" customWidth="1"/>
    <col min="10236" max="10236" width="13.5" style="10" customWidth="1"/>
    <col min="10237" max="10237" width="11.83203125" style="10" customWidth="1"/>
    <col min="10238" max="10238" width="14.33203125" style="10" customWidth="1"/>
    <col min="10239" max="10239" width="18.5" style="10" customWidth="1"/>
    <col min="10240" max="10485" width="10.6640625" style="10"/>
    <col min="10486" max="10486" width="6.1640625" style="10" customWidth="1"/>
    <col min="10487" max="10487" width="80.6640625" style="10" customWidth="1"/>
    <col min="10488" max="10488" width="11.33203125" style="10" customWidth="1"/>
    <col min="10489" max="10489" width="10" style="10" customWidth="1"/>
    <col min="10490" max="10490" width="11.83203125" style="10" customWidth="1"/>
    <col min="10491" max="10491" width="10.83203125" style="10" customWidth="1"/>
    <col min="10492" max="10492" width="13.5" style="10" customWidth="1"/>
    <col min="10493" max="10493" width="11.83203125" style="10" customWidth="1"/>
    <col min="10494" max="10494" width="14.33203125" style="10" customWidth="1"/>
    <col min="10495" max="10495" width="18.5" style="10" customWidth="1"/>
    <col min="10496" max="10741" width="10.6640625" style="10"/>
    <col min="10742" max="10742" width="6.1640625" style="10" customWidth="1"/>
    <col min="10743" max="10743" width="80.6640625" style="10" customWidth="1"/>
    <col min="10744" max="10744" width="11.33203125" style="10" customWidth="1"/>
    <col min="10745" max="10745" width="10" style="10" customWidth="1"/>
    <col min="10746" max="10746" width="11.83203125" style="10" customWidth="1"/>
    <col min="10747" max="10747" width="10.83203125" style="10" customWidth="1"/>
    <col min="10748" max="10748" width="13.5" style="10" customWidth="1"/>
    <col min="10749" max="10749" width="11.83203125" style="10" customWidth="1"/>
    <col min="10750" max="10750" width="14.33203125" style="10" customWidth="1"/>
    <col min="10751" max="10751" width="18.5" style="10" customWidth="1"/>
    <col min="10752" max="10997" width="10.6640625" style="10"/>
    <col min="10998" max="10998" width="6.1640625" style="10" customWidth="1"/>
    <col min="10999" max="10999" width="80.6640625" style="10" customWidth="1"/>
    <col min="11000" max="11000" width="11.33203125" style="10" customWidth="1"/>
    <col min="11001" max="11001" width="10" style="10" customWidth="1"/>
    <col min="11002" max="11002" width="11.83203125" style="10" customWidth="1"/>
    <col min="11003" max="11003" width="10.83203125" style="10" customWidth="1"/>
    <col min="11004" max="11004" width="13.5" style="10" customWidth="1"/>
    <col min="11005" max="11005" width="11.83203125" style="10" customWidth="1"/>
    <col min="11006" max="11006" width="14.33203125" style="10" customWidth="1"/>
    <col min="11007" max="11007" width="18.5" style="10" customWidth="1"/>
    <col min="11008" max="11253" width="10.6640625" style="10"/>
    <col min="11254" max="11254" width="6.1640625" style="10" customWidth="1"/>
    <col min="11255" max="11255" width="80.6640625" style="10" customWidth="1"/>
    <col min="11256" max="11256" width="11.33203125" style="10" customWidth="1"/>
    <col min="11257" max="11257" width="10" style="10" customWidth="1"/>
    <col min="11258" max="11258" width="11.83203125" style="10" customWidth="1"/>
    <col min="11259" max="11259" width="10.83203125" style="10" customWidth="1"/>
    <col min="11260" max="11260" width="13.5" style="10" customWidth="1"/>
    <col min="11261" max="11261" width="11.83203125" style="10" customWidth="1"/>
    <col min="11262" max="11262" width="14.33203125" style="10" customWidth="1"/>
    <col min="11263" max="11263" width="18.5" style="10" customWidth="1"/>
    <col min="11264" max="11509" width="10.6640625" style="10"/>
    <col min="11510" max="11510" width="6.1640625" style="10" customWidth="1"/>
    <col min="11511" max="11511" width="80.6640625" style="10" customWidth="1"/>
    <col min="11512" max="11512" width="11.33203125" style="10" customWidth="1"/>
    <col min="11513" max="11513" width="10" style="10" customWidth="1"/>
    <col min="11514" max="11514" width="11.83203125" style="10" customWidth="1"/>
    <col min="11515" max="11515" width="10.83203125" style="10" customWidth="1"/>
    <col min="11516" max="11516" width="13.5" style="10" customWidth="1"/>
    <col min="11517" max="11517" width="11.83203125" style="10" customWidth="1"/>
    <col min="11518" max="11518" width="14.33203125" style="10" customWidth="1"/>
    <col min="11519" max="11519" width="18.5" style="10" customWidth="1"/>
    <col min="11520" max="11765" width="10.6640625" style="10"/>
    <col min="11766" max="11766" width="6.1640625" style="10" customWidth="1"/>
    <col min="11767" max="11767" width="80.6640625" style="10" customWidth="1"/>
    <col min="11768" max="11768" width="11.33203125" style="10" customWidth="1"/>
    <col min="11769" max="11769" width="10" style="10" customWidth="1"/>
    <col min="11770" max="11770" width="11.83203125" style="10" customWidth="1"/>
    <col min="11771" max="11771" width="10.83203125" style="10" customWidth="1"/>
    <col min="11772" max="11772" width="13.5" style="10" customWidth="1"/>
    <col min="11773" max="11773" width="11.83203125" style="10" customWidth="1"/>
    <col min="11774" max="11774" width="14.33203125" style="10" customWidth="1"/>
    <col min="11775" max="11775" width="18.5" style="10" customWidth="1"/>
    <col min="11776" max="12021" width="10.6640625" style="10"/>
    <col min="12022" max="12022" width="6.1640625" style="10" customWidth="1"/>
    <col min="12023" max="12023" width="80.6640625" style="10" customWidth="1"/>
    <col min="12024" max="12024" width="11.33203125" style="10" customWidth="1"/>
    <col min="12025" max="12025" width="10" style="10" customWidth="1"/>
    <col min="12026" max="12026" width="11.83203125" style="10" customWidth="1"/>
    <col min="12027" max="12027" width="10.83203125" style="10" customWidth="1"/>
    <col min="12028" max="12028" width="13.5" style="10" customWidth="1"/>
    <col min="12029" max="12029" width="11.83203125" style="10" customWidth="1"/>
    <col min="12030" max="12030" width="14.33203125" style="10" customWidth="1"/>
    <col min="12031" max="12031" width="18.5" style="10" customWidth="1"/>
    <col min="12032" max="12277" width="10.6640625" style="10"/>
    <col min="12278" max="12278" width="6.1640625" style="10" customWidth="1"/>
    <col min="12279" max="12279" width="80.6640625" style="10" customWidth="1"/>
    <col min="12280" max="12280" width="11.33203125" style="10" customWidth="1"/>
    <col min="12281" max="12281" width="10" style="10" customWidth="1"/>
    <col min="12282" max="12282" width="11.83203125" style="10" customWidth="1"/>
    <col min="12283" max="12283" width="10.83203125" style="10" customWidth="1"/>
    <col min="12284" max="12284" width="13.5" style="10" customWidth="1"/>
    <col min="12285" max="12285" width="11.83203125" style="10" customWidth="1"/>
    <col min="12286" max="12286" width="14.33203125" style="10" customWidth="1"/>
    <col min="12287" max="12287" width="18.5" style="10" customWidth="1"/>
    <col min="12288" max="12533" width="10.6640625" style="10"/>
    <col min="12534" max="12534" width="6.1640625" style="10" customWidth="1"/>
    <col min="12535" max="12535" width="80.6640625" style="10" customWidth="1"/>
    <col min="12536" max="12536" width="11.33203125" style="10" customWidth="1"/>
    <col min="12537" max="12537" width="10" style="10" customWidth="1"/>
    <col min="12538" max="12538" width="11.83203125" style="10" customWidth="1"/>
    <col min="12539" max="12539" width="10.83203125" style="10" customWidth="1"/>
    <col min="12540" max="12540" width="13.5" style="10" customWidth="1"/>
    <col min="12541" max="12541" width="11.83203125" style="10" customWidth="1"/>
    <col min="12542" max="12542" width="14.33203125" style="10" customWidth="1"/>
    <col min="12543" max="12543" width="18.5" style="10" customWidth="1"/>
    <col min="12544" max="12789" width="10.6640625" style="10"/>
    <col min="12790" max="12790" width="6.1640625" style="10" customWidth="1"/>
    <col min="12791" max="12791" width="80.6640625" style="10" customWidth="1"/>
    <col min="12792" max="12792" width="11.33203125" style="10" customWidth="1"/>
    <col min="12793" max="12793" width="10" style="10" customWidth="1"/>
    <col min="12794" max="12794" width="11.83203125" style="10" customWidth="1"/>
    <col min="12795" max="12795" width="10.83203125" style="10" customWidth="1"/>
    <col min="12796" max="12796" width="13.5" style="10" customWidth="1"/>
    <col min="12797" max="12797" width="11.83203125" style="10" customWidth="1"/>
    <col min="12798" max="12798" width="14.33203125" style="10" customWidth="1"/>
    <col min="12799" max="12799" width="18.5" style="10" customWidth="1"/>
    <col min="12800" max="13045" width="10.6640625" style="10"/>
    <col min="13046" max="13046" width="6.1640625" style="10" customWidth="1"/>
    <col min="13047" max="13047" width="80.6640625" style="10" customWidth="1"/>
    <col min="13048" max="13048" width="11.33203125" style="10" customWidth="1"/>
    <col min="13049" max="13049" width="10" style="10" customWidth="1"/>
    <col min="13050" max="13050" width="11.83203125" style="10" customWidth="1"/>
    <col min="13051" max="13051" width="10.83203125" style="10" customWidth="1"/>
    <col min="13052" max="13052" width="13.5" style="10" customWidth="1"/>
    <col min="13053" max="13053" width="11.83203125" style="10" customWidth="1"/>
    <col min="13054" max="13054" width="14.33203125" style="10" customWidth="1"/>
    <col min="13055" max="13055" width="18.5" style="10" customWidth="1"/>
    <col min="13056" max="13301" width="10.6640625" style="10"/>
    <col min="13302" max="13302" width="6.1640625" style="10" customWidth="1"/>
    <col min="13303" max="13303" width="80.6640625" style="10" customWidth="1"/>
    <col min="13304" max="13304" width="11.33203125" style="10" customWidth="1"/>
    <col min="13305" max="13305" width="10" style="10" customWidth="1"/>
    <col min="13306" max="13306" width="11.83203125" style="10" customWidth="1"/>
    <col min="13307" max="13307" width="10.83203125" style="10" customWidth="1"/>
    <col min="13308" max="13308" width="13.5" style="10" customWidth="1"/>
    <col min="13309" max="13309" width="11.83203125" style="10" customWidth="1"/>
    <col min="13310" max="13310" width="14.33203125" style="10" customWidth="1"/>
    <col min="13311" max="13311" width="18.5" style="10" customWidth="1"/>
    <col min="13312" max="13557" width="10.6640625" style="10"/>
    <col min="13558" max="13558" width="6.1640625" style="10" customWidth="1"/>
    <col min="13559" max="13559" width="80.6640625" style="10" customWidth="1"/>
    <col min="13560" max="13560" width="11.33203125" style="10" customWidth="1"/>
    <col min="13561" max="13561" width="10" style="10" customWidth="1"/>
    <col min="13562" max="13562" width="11.83203125" style="10" customWidth="1"/>
    <col min="13563" max="13563" width="10.83203125" style="10" customWidth="1"/>
    <col min="13564" max="13564" width="13.5" style="10" customWidth="1"/>
    <col min="13565" max="13565" width="11.83203125" style="10" customWidth="1"/>
    <col min="13566" max="13566" width="14.33203125" style="10" customWidth="1"/>
    <col min="13567" max="13567" width="18.5" style="10" customWidth="1"/>
    <col min="13568" max="13813" width="10.6640625" style="10"/>
    <col min="13814" max="13814" width="6.1640625" style="10" customWidth="1"/>
    <col min="13815" max="13815" width="80.6640625" style="10" customWidth="1"/>
    <col min="13816" max="13816" width="11.33203125" style="10" customWidth="1"/>
    <col min="13817" max="13817" width="10" style="10" customWidth="1"/>
    <col min="13818" max="13818" width="11.83203125" style="10" customWidth="1"/>
    <col min="13819" max="13819" width="10.83203125" style="10" customWidth="1"/>
    <col min="13820" max="13820" width="13.5" style="10" customWidth="1"/>
    <col min="13821" max="13821" width="11.83203125" style="10" customWidth="1"/>
    <col min="13822" max="13822" width="14.33203125" style="10" customWidth="1"/>
    <col min="13823" max="13823" width="18.5" style="10" customWidth="1"/>
    <col min="13824" max="14069" width="10.6640625" style="10"/>
    <col min="14070" max="14070" width="6.1640625" style="10" customWidth="1"/>
    <col min="14071" max="14071" width="80.6640625" style="10" customWidth="1"/>
    <col min="14072" max="14072" width="11.33203125" style="10" customWidth="1"/>
    <col min="14073" max="14073" width="10" style="10" customWidth="1"/>
    <col min="14074" max="14074" width="11.83203125" style="10" customWidth="1"/>
    <col min="14075" max="14075" width="10.83203125" style="10" customWidth="1"/>
    <col min="14076" max="14076" width="13.5" style="10" customWidth="1"/>
    <col min="14077" max="14077" width="11.83203125" style="10" customWidth="1"/>
    <col min="14078" max="14078" width="14.33203125" style="10" customWidth="1"/>
    <col min="14079" max="14079" width="18.5" style="10" customWidth="1"/>
    <col min="14080" max="14325" width="10.6640625" style="10"/>
    <col min="14326" max="14326" width="6.1640625" style="10" customWidth="1"/>
    <col min="14327" max="14327" width="80.6640625" style="10" customWidth="1"/>
    <col min="14328" max="14328" width="11.33203125" style="10" customWidth="1"/>
    <col min="14329" max="14329" width="10" style="10" customWidth="1"/>
    <col min="14330" max="14330" width="11.83203125" style="10" customWidth="1"/>
    <col min="14331" max="14331" width="10.83203125" style="10" customWidth="1"/>
    <col min="14332" max="14332" width="13.5" style="10" customWidth="1"/>
    <col min="14333" max="14333" width="11.83203125" style="10" customWidth="1"/>
    <col min="14334" max="14334" width="14.33203125" style="10" customWidth="1"/>
    <col min="14335" max="14335" width="18.5" style="10" customWidth="1"/>
    <col min="14336" max="14581" width="10.6640625" style="10"/>
    <col min="14582" max="14582" width="6.1640625" style="10" customWidth="1"/>
    <col min="14583" max="14583" width="80.6640625" style="10" customWidth="1"/>
    <col min="14584" max="14584" width="11.33203125" style="10" customWidth="1"/>
    <col min="14585" max="14585" width="10" style="10" customWidth="1"/>
    <col min="14586" max="14586" width="11.83203125" style="10" customWidth="1"/>
    <col min="14587" max="14587" width="10.83203125" style="10" customWidth="1"/>
    <col min="14588" max="14588" width="13.5" style="10" customWidth="1"/>
    <col min="14589" max="14589" width="11.83203125" style="10" customWidth="1"/>
    <col min="14590" max="14590" width="14.33203125" style="10" customWidth="1"/>
    <col min="14591" max="14591" width="18.5" style="10" customWidth="1"/>
    <col min="14592" max="14837" width="10.6640625" style="10"/>
    <col min="14838" max="14838" width="6.1640625" style="10" customWidth="1"/>
    <col min="14839" max="14839" width="80.6640625" style="10" customWidth="1"/>
    <col min="14840" max="14840" width="11.33203125" style="10" customWidth="1"/>
    <col min="14841" max="14841" width="10" style="10" customWidth="1"/>
    <col min="14842" max="14842" width="11.83203125" style="10" customWidth="1"/>
    <col min="14843" max="14843" width="10.83203125" style="10" customWidth="1"/>
    <col min="14844" max="14844" width="13.5" style="10" customWidth="1"/>
    <col min="14845" max="14845" width="11.83203125" style="10" customWidth="1"/>
    <col min="14846" max="14846" width="14.33203125" style="10" customWidth="1"/>
    <col min="14847" max="14847" width="18.5" style="10" customWidth="1"/>
    <col min="14848" max="15093" width="10.6640625" style="10"/>
    <col min="15094" max="15094" width="6.1640625" style="10" customWidth="1"/>
    <col min="15095" max="15095" width="80.6640625" style="10" customWidth="1"/>
    <col min="15096" max="15096" width="11.33203125" style="10" customWidth="1"/>
    <col min="15097" max="15097" width="10" style="10" customWidth="1"/>
    <col min="15098" max="15098" width="11.83203125" style="10" customWidth="1"/>
    <col min="15099" max="15099" width="10.83203125" style="10" customWidth="1"/>
    <col min="15100" max="15100" width="13.5" style="10" customWidth="1"/>
    <col min="15101" max="15101" width="11.83203125" style="10" customWidth="1"/>
    <col min="15102" max="15102" width="14.33203125" style="10" customWidth="1"/>
    <col min="15103" max="15103" width="18.5" style="10" customWidth="1"/>
    <col min="15104" max="15349" width="10.6640625" style="10"/>
    <col min="15350" max="15350" width="6.1640625" style="10" customWidth="1"/>
    <col min="15351" max="15351" width="80.6640625" style="10" customWidth="1"/>
    <col min="15352" max="15352" width="11.33203125" style="10" customWidth="1"/>
    <col min="15353" max="15353" width="10" style="10" customWidth="1"/>
    <col min="15354" max="15354" width="11.83203125" style="10" customWidth="1"/>
    <col min="15355" max="15355" width="10.83203125" style="10" customWidth="1"/>
    <col min="15356" max="15356" width="13.5" style="10" customWidth="1"/>
    <col min="15357" max="15357" width="11.83203125" style="10" customWidth="1"/>
    <col min="15358" max="15358" width="14.33203125" style="10" customWidth="1"/>
    <col min="15359" max="15359" width="18.5" style="10" customWidth="1"/>
    <col min="15360" max="15605" width="10.6640625" style="10"/>
    <col min="15606" max="15606" width="6.1640625" style="10" customWidth="1"/>
    <col min="15607" max="15607" width="80.6640625" style="10" customWidth="1"/>
    <col min="15608" max="15608" width="11.33203125" style="10" customWidth="1"/>
    <col min="15609" max="15609" width="10" style="10" customWidth="1"/>
    <col min="15610" max="15610" width="11.83203125" style="10" customWidth="1"/>
    <col min="15611" max="15611" width="10.83203125" style="10" customWidth="1"/>
    <col min="15612" max="15612" width="13.5" style="10" customWidth="1"/>
    <col min="15613" max="15613" width="11.83203125" style="10" customWidth="1"/>
    <col min="15614" max="15614" width="14.33203125" style="10" customWidth="1"/>
    <col min="15615" max="15615" width="18.5" style="10" customWidth="1"/>
    <col min="15616" max="15861" width="10.6640625" style="10"/>
    <col min="15862" max="15862" width="6.1640625" style="10" customWidth="1"/>
    <col min="15863" max="15863" width="80.6640625" style="10" customWidth="1"/>
    <col min="15864" max="15864" width="11.33203125" style="10" customWidth="1"/>
    <col min="15865" max="15865" width="10" style="10" customWidth="1"/>
    <col min="15866" max="15866" width="11.83203125" style="10" customWidth="1"/>
    <col min="15867" max="15867" width="10.83203125" style="10" customWidth="1"/>
    <col min="15868" max="15868" width="13.5" style="10" customWidth="1"/>
    <col min="15869" max="15869" width="11.83203125" style="10" customWidth="1"/>
    <col min="15870" max="15870" width="14.33203125" style="10" customWidth="1"/>
    <col min="15871" max="15871" width="18.5" style="10" customWidth="1"/>
    <col min="15872" max="16117" width="10.6640625" style="10"/>
    <col min="16118" max="16118" width="6.1640625" style="10" customWidth="1"/>
    <col min="16119" max="16119" width="80.6640625" style="10" customWidth="1"/>
    <col min="16120" max="16120" width="11.33203125" style="10" customWidth="1"/>
    <col min="16121" max="16121" width="10" style="10" customWidth="1"/>
    <col min="16122" max="16122" width="11.83203125" style="10" customWidth="1"/>
    <col min="16123" max="16123" width="10.83203125" style="10" customWidth="1"/>
    <col min="16124" max="16124" width="13.5" style="10" customWidth="1"/>
    <col min="16125" max="16125" width="11.83203125" style="10" customWidth="1"/>
    <col min="16126" max="16126" width="14.33203125" style="10" customWidth="1"/>
    <col min="16127" max="16127" width="18.5" style="10" customWidth="1"/>
    <col min="16128" max="16384" width="10.6640625" style="10"/>
  </cols>
  <sheetData>
    <row r="1" spans="1:11" ht="25.5" customHeight="1">
      <c r="A1" s="276" t="s">
        <v>101</v>
      </c>
      <c r="B1" s="276"/>
      <c r="C1" s="276"/>
      <c r="D1" s="276"/>
      <c r="E1" s="276"/>
      <c r="F1" s="276"/>
      <c r="G1" s="276"/>
      <c r="H1" s="276"/>
      <c r="I1" s="276"/>
      <c r="J1" s="276"/>
    </row>
    <row r="2" spans="1:11" ht="15.75">
      <c r="A2" s="276" t="str">
        <f>+Дефектовка!A7</f>
        <v>НАМАНГАН ВИЛОЯТИ  УЧҚЎРҒОН ТУМАНИ НАМУНА МФЙДА ЖОЙЛАШГАН С.АБДУЛЛА КЎЧАСИ ВА Б.МАШРАБ КЎЧАСИНИ ОРАСИ 1850 М, МАРВАРИД КЎЧАСИ 1125 М МАСОФАНИ АСФАЛЬТ ҚИЛИШ</v>
      </c>
      <c r="B2" s="276"/>
      <c r="C2" s="276"/>
      <c r="D2" s="276"/>
      <c r="E2" s="276"/>
      <c r="F2" s="276"/>
      <c r="G2" s="276"/>
      <c r="H2" s="276"/>
      <c r="I2" s="276"/>
      <c r="J2" s="276"/>
    </row>
    <row r="3" spans="1:11" ht="18.75">
      <c r="A3" s="11"/>
      <c r="B3" s="11"/>
      <c r="C3" s="11"/>
      <c r="D3" s="55"/>
      <c r="E3" s="11"/>
      <c r="F3" s="55"/>
      <c r="G3" s="11"/>
      <c r="H3" s="11"/>
      <c r="I3" s="55"/>
      <c r="J3" s="12"/>
    </row>
    <row r="4" spans="1:11" ht="31.5" customHeight="1">
      <c r="A4" s="277" t="s">
        <v>102</v>
      </c>
      <c r="B4" s="274" t="s">
        <v>103</v>
      </c>
      <c r="C4" s="274" t="s">
        <v>104</v>
      </c>
      <c r="D4" s="279" t="s">
        <v>105</v>
      </c>
      <c r="E4" s="9" t="s">
        <v>106</v>
      </c>
      <c r="F4" s="279" t="s">
        <v>107</v>
      </c>
      <c r="G4" s="274" t="s">
        <v>108</v>
      </c>
      <c r="H4" s="274" t="s">
        <v>109</v>
      </c>
      <c r="I4" s="279" t="s">
        <v>110</v>
      </c>
      <c r="J4" s="274" t="s">
        <v>111</v>
      </c>
    </row>
    <row r="5" spans="1:11" ht="36" customHeight="1">
      <c r="A5" s="278"/>
      <c r="B5" s="275"/>
      <c r="C5" s="275"/>
      <c r="D5" s="280"/>
      <c r="E5" s="9" t="s">
        <v>112</v>
      </c>
      <c r="F5" s="280"/>
      <c r="G5" s="275"/>
      <c r="H5" s="275"/>
      <c r="I5" s="280"/>
      <c r="J5" s="275"/>
    </row>
    <row r="6" spans="1:11" ht="15.75">
      <c r="A6" s="8">
        <v>1</v>
      </c>
      <c r="B6" s="9">
        <v>2</v>
      </c>
      <c r="C6" s="9">
        <v>3</v>
      </c>
      <c r="D6" s="56">
        <v>4</v>
      </c>
      <c r="E6" s="9">
        <v>6</v>
      </c>
      <c r="F6" s="56">
        <v>7</v>
      </c>
      <c r="G6" s="9">
        <v>9</v>
      </c>
      <c r="H6" s="9">
        <v>10</v>
      </c>
      <c r="I6" s="56">
        <v>11</v>
      </c>
      <c r="J6" s="9">
        <v>12</v>
      </c>
      <c r="K6" s="13"/>
    </row>
    <row r="7" spans="1:11" ht="30">
      <c r="A7" s="14">
        <v>1</v>
      </c>
      <c r="B7" s="15" t="s">
        <v>118</v>
      </c>
      <c r="C7" s="16" t="s">
        <v>23</v>
      </c>
      <c r="D7" s="57">
        <f>SUMIF(РЕСУРС!$D$15:$D$406,B7,РЕСУРС!$F$15:$F$406)</f>
        <v>0</v>
      </c>
      <c r="E7" s="17">
        <v>1</v>
      </c>
      <c r="F7" s="57">
        <f>+E7*D7</f>
        <v>0</v>
      </c>
      <c r="G7" s="51">
        <f>+Дефектовка!G70</f>
        <v>0</v>
      </c>
      <c r="H7" s="16">
        <f>+G7*F7</f>
        <v>0</v>
      </c>
      <c r="I7" s="64"/>
      <c r="J7" s="115">
        <f>+I7*H7</f>
        <v>0</v>
      </c>
      <c r="K7" s="13"/>
    </row>
    <row r="8" spans="1:11" ht="15" customHeight="1">
      <c r="A8" s="14">
        <v>2</v>
      </c>
      <c r="B8" s="15" t="s">
        <v>77</v>
      </c>
      <c r="C8" s="16" t="s">
        <v>76</v>
      </c>
      <c r="D8" s="57">
        <f>SUMIF(РЕСУРС!$D$15:$D$406,B8,РЕСУРС!$F$15:$F$406)</f>
        <v>1055.8139221399999</v>
      </c>
      <c r="E8" s="18">
        <v>1.6</v>
      </c>
      <c r="F8" s="57">
        <f t="shared" ref="F8:F9" si="0">+E8*D8</f>
        <v>1689.3022754240001</v>
      </c>
      <c r="G8" s="51">
        <f>+Дефектовка!G71</f>
        <v>0</v>
      </c>
      <c r="H8" s="16">
        <f t="shared" ref="H8:H9" si="1">+G8*F8</f>
        <v>0</v>
      </c>
      <c r="I8" s="64"/>
      <c r="J8" s="115">
        <f t="shared" ref="J8:J9" si="2">+I8*H8</f>
        <v>0</v>
      </c>
      <c r="K8" s="13"/>
    </row>
    <row r="9" spans="1:11" ht="45">
      <c r="A9" s="14">
        <v>3</v>
      </c>
      <c r="B9" s="15" t="s">
        <v>100</v>
      </c>
      <c r="C9" s="16" t="s">
        <v>76</v>
      </c>
      <c r="D9" s="57">
        <f>SUMIF(РЕСУРС!$D$15:$D$406,B9,РЕСУРС!$F$15:$F$406)</f>
        <v>0</v>
      </c>
      <c r="E9" s="16">
        <v>1.45</v>
      </c>
      <c r="F9" s="57">
        <f t="shared" si="0"/>
        <v>0</v>
      </c>
      <c r="G9" s="51" t="e">
        <f>+Дефектовка!#REF!</f>
        <v>#REF!</v>
      </c>
      <c r="H9" s="16" t="e">
        <f t="shared" si="1"/>
        <v>#REF!</v>
      </c>
      <c r="I9" s="64"/>
      <c r="J9" s="115" t="e">
        <f t="shared" si="2"/>
        <v>#REF!</v>
      </c>
      <c r="K9" s="13"/>
    </row>
    <row r="10" spans="1:11" ht="15" hidden="1">
      <c r="A10" s="14">
        <v>4</v>
      </c>
      <c r="B10" s="15" t="s">
        <v>169</v>
      </c>
      <c r="C10" s="16"/>
      <c r="D10" s="57"/>
      <c r="E10" s="16"/>
      <c r="F10" s="57"/>
      <c r="G10" s="51"/>
      <c r="H10" s="16"/>
      <c r="I10" s="64"/>
      <c r="J10" s="115"/>
      <c r="K10" s="13"/>
    </row>
    <row r="11" spans="1:11" ht="15">
      <c r="A11" s="19"/>
      <c r="B11" s="19" t="s">
        <v>113</v>
      </c>
      <c r="C11" s="19"/>
      <c r="D11" s="58"/>
      <c r="E11" s="19"/>
      <c r="F11" s="58"/>
      <c r="G11" s="19"/>
      <c r="H11" s="19"/>
      <c r="I11" s="58"/>
      <c r="J11" s="116"/>
      <c r="K11" s="13"/>
    </row>
    <row r="12" spans="1:11" ht="15">
      <c r="A12" s="52"/>
      <c r="B12" s="52"/>
      <c r="C12" s="52"/>
      <c r="D12" s="59"/>
      <c r="E12" s="52"/>
      <c r="F12" s="59"/>
      <c r="G12" s="52"/>
      <c r="H12" s="52"/>
      <c r="I12" s="59"/>
      <c r="J12" s="53"/>
      <c r="K12" s="13"/>
    </row>
    <row r="13" spans="1:11" ht="15.75">
      <c r="B13" s="21"/>
    </row>
    <row r="15" spans="1:11" ht="15.75">
      <c r="E15" s="21"/>
      <c r="I15" s="64" t="e">
        <f>SUMIF(#REF!,G15,#REF!)</f>
        <v>#REF!</v>
      </c>
    </row>
    <row r="16" spans="1:11" ht="15.75">
      <c r="E16" s="21"/>
    </row>
    <row r="17" spans="5:5" ht="15.75">
      <c r="E17" s="21"/>
    </row>
    <row r="18" spans="5:5" ht="15.75">
      <c r="E18" s="21"/>
    </row>
    <row r="19" spans="5:5" ht="15.75">
      <c r="E19" s="21"/>
    </row>
    <row r="20" spans="5:5" ht="15.75">
      <c r="E20" s="21"/>
    </row>
    <row r="21" spans="5:5" ht="15.75">
      <c r="E21" s="21"/>
    </row>
    <row r="22" spans="5:5" ht="15.75">
      <c r="E22" s="21"/>
    </row>
    <row r="23" spans="5:5" ht="15.75">
      <c r="E23" s="21"/>
    </row>
    <row r="24" spans="5:5" ht="15.75">
      <c r="E24" s="21"/>
    </row>
    <row r="25" spans="5:5" ht="15.75">
      <c r="E25" s="21"/>
    </row>
    <row r="26" spans="5:5" ht="15.75">
      <c r="E26" s="21"/>
    </row>
    <row r="27" spans="5:5" ht="15.75">
      <c r="E27" s="21"/>
    </row>
    <row r="28" spans="5:5" ht="15.75">
      <c r="E28" s="21"/>
    </row>
    <row r="29" spans="5:5" ht="15.75">
      <c r="E29" s="21"/>
    </row>
    <row r="30" spans="5:5" ht="15.75">
      <c r="E30" s="21"/>
    </row>
    <row r="31" spans="5:5" ht="15.75">
      <c r="E31" s="21"/>
    </row>
    <row r="32" spans="5:5" ht="15.75">
      <c r="E32" s="21"/>
    </row>
    <row r="33" spans="5:5" ht="15.75">
      <c r="E33" s="21"/>
    </row>
    <row r="34" spans="5:5" ht="15.75">
      <c r="E34" s="21"/>
    </row>
    <row r="35" spans="5:5" ht="15.75">
      <c r="E35" s="21"/>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Исходные данные</vt:lpstr>
      <vt:lpstr>РЕСУРС</vt:lpstr>
      <vt:lpstr>01_ЛРВ</vt:lpstr>
      <vt:lpstr>Дефектовка</vt:lpstr>
      <vt:lpstr>Объемка</vt:lpstr>
      <vt:lpstr>ТРАНСПОРТ</vt:lpstr>
      <vt:lpstr>'01_ЛРВ'!Заголовки_для_печати</vt:lpstr>
      <vt:lpstr>Дефектовка!Заголовки_для_печати</vt:lpstr>
      <vt:lpstr>РЕСУРС!Заголовки_для_печати</vt:lpstr>
      <vt:lpstr>Дефектовка!Область_печати</vt:lpstr>
      <vt:lpstr>'Исходные данные'!Область_печати</vt:lpstr>
      <vt:lpstr>Объемка!Область_печати</vt:lpstr>
      <vt:lpstr>РЕСУРС!Область_печати</vt:lpstr>
      <vt:lpstr>ТРАНСПОРТ!Область_печати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2026-10-05T11:26:18Z</cp:lastPrinted>
  <dcterms:created xsi:type="dcterms:W3CDTF">2008-02-01T06:52:42Z</dcterms:created>
  <dcterms:modified xsi:type="dcterms:W3CDTF">2026-10-14T13:24:03Z</dcterms:modified>
</cp:coreProperties>
</file>