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75. Тайёр Косон Навруз 15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H6" i="54" l="1"/>
  <c r="G6" i="54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T8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<sst xmlns="http://schemas.openxmlformats.org/spreadsheetml/2006/main" count="200" uniqueCount="163">
  <si>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</si>
  <si>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</si>
  <si>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</si>
  <si>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</si>
  <si>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</si>
  <si>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</si>
  <si>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</si>
  <si>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</si>
  <si>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</si>
  <si>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</si>
  <si>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</si>
  <si>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</si>
  <si>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</si>
  <si>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</si>
  <si>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</si>
  <si>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</si>
  <si>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</si>
  <si>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</si>
  <si>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</si>
  <si>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</si>
  <si>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</si>
  <si>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</si>
  <si>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</si>
  <si>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</si>
  <si>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</si>
  <si>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</si>
  <si>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</si>
  <si>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</si>
  <si>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</si>
  <si>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</si>
  <si>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</si>
  <si>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</si>
  <si>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</si>
  <si>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</si>
  <si>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</si>
  <si>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</si>
  <si>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</si>
  <si>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</si>
  <si>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</si>
  <si>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</si>
  <si>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</si>
  <si>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</si>
  <si>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</si>
  <si>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</si>
  <si>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</si>
  <si>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</si>
  <si>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</si>
  <si>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</si>
  <si>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</si>
  <si>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</si>
  <si>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</si>
  <si>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</si>
  <si>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</si>
  <si>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</si>
  <si>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</si>
  <si>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</si>
  <si>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</si>
  <si>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</si>
  <si>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</si>
  <si>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</si>
  <si>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</si>
  <si>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</si>
  <si>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</si>
  <si>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</si>
  <si>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</si>
  <si>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</si>
  <si>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</si>
  <si>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</si>
  <si>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</si>
  <si>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</si>
  <si>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</si>
  <si>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</si>
  <si>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</si>
  <si>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</si>
  <si>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</si>
  <si>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</si>
  <si>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</si>
  <si>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</si>
  <si>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</si>
  <si>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</si>
  <si>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</si>
  <si>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</si>
  <si>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</si>
  <si>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</si>
  <si>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</si>
  <si>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</si>
  <si>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</si>
  <si>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</si>
  <si>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</si>
  <si>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</si>
  <si>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</si>
  <si>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</si>
  <si>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</si>
  <si>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</si>
  <si>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</si>
  <si>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</si>
  <si>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</si>
  <si>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</si>
  <si>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</si>
  <si>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</si>
  <si>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</si>
  <si>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</si>
  <si>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</si>
  <si>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</si>
  <si>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</si>
  <si>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</si>
  <si>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</si>
  <si>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</si>
  <si>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</si>
  <si>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</si>
  <si>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</si>
  <si>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</si>
  <si>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</si>
  <si>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</si>
  <si>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</si>
  <si>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</si>
  <si>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</si>
  <si>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</si>
  <si>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</si>
  <si>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</si>
  <si>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</si>
  <si>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</si>
  <si>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</si>
  <si>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</si>
  <si>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</si>
  <si>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</si>
  <si>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</si>
  <si>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</si>
  <si>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</si>
  <si>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</si>
  <si>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</si>
  <si>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</si>
  <si>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</si>
  <si>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</si>
  <si>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</si>
  <si>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</si>
  <si>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</si>
  <si>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</si>
  <si>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</si>
  <si>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</si>
  <si>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</si>
  <si>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</si>
  <si>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</si>
  <si>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</si>
  <si>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</si>
  <si>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</si>
  <si>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</si>
  <si>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</si>
  <si>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</si>
  <si>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</si>
  <si>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</si>
  <si>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</si>
  <si>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</si>
  <si>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</si>
  <si>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</si>
  <si>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</si>
  <si>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</si>
  <si>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</si>
  <si>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</si>
  <si>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</si>
  <si>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Б.Муминов</t>
  </si>
  <si>
    <t>КОСОНСОЙ ТУМАНИ НАВРУЗ МФЙ ГУЛШАН ВА НАВКИРОН ИЧКИ КЎЧАЛАРИНИ ЖОРИЙ ТАЪМИРЛАШ</t>
  </si>
  <si>
    <t>НАВРУЗ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</si>
</sst>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80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710.17509500000006</v>
          </cell>
        </row>
        <row r="46">
          <cell r="H46">
            <v>109248843.485</v>
          </cell>
        </row>
        <row r="60">
          <cell r="H60">
            <v>1027985090.5189999</v>
          </cell>
        </row>
        <row r="64">
          <cell r="H64">
            <v>8370000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30" zoomScaleNormal="100" zoomScaleSheetLayoutView="130" workbookViewId="0">
      <selection activeCell="C7" sqref="C7:C9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161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710.17509500000006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109248.843485</v>
      </c>
      <c r="E4" s="51" t="s">
        <v>2</v>
      </c>
      <c r="F4" s="52">
        <f>'По объектная '!E6</f>
        <v>109248843.485</v>
      </c>
    </row>
    <row r="5" spans="1:12" s="51" customFormat="1" x14ac:dyDescent="0.2">
      <c r="A5" s="51" t="s">
        <v>41</v>
      </c>
      <c r="D5" s="132">
        <f>F5/1000</f>
        <v>1027985.090519</v>
      </c>
      <c r="E5" s="51" t="s">
        <v>2</v>
      </c>
      <c r="F5" s="52">
        <f>'По объектная '!F6</f>
        <v>1027985090.5189999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8370</v>
      </c>
      <c r="E7" s="51" t="s">
        <v>2</v>
      </c>
      <c r="F7" s="52">
        <f>'По объектная '!H6</f>
        <v>8370000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4" t="s">
        <v>47</v>
      </c>
      <c r="B15" s="164"/>
      <c r="C15" s="164"/>
      <c r="D15" s="164"/>
      <c r="E15" s="164"/>
      <c r="F15" s="164"/>
      <c r="G15" s="164"/>
      <c r="H15" s="164"/>
      <c r="I15" s="164"/>
    </row>
    <row r="16" spans="1:12" ht="15.7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</row>
    <row r="17" spans="2:9" ht="15.75" customHeight="1" x14ac:dyDescent="0.25">
      <c r="B17" s="61"/>
      <c r="C17" s="164" t="s">
        <v>48</v>
      </c>
      <c r="D17" s="164"/>
      <c r="E17" s="164"/>
      <c r="F17" s="164"/>
      <c r="G17" s="164"/>
      <c r="H17" s="164"/>
    </row>
    <row r="18" spans="2:9" x14ac:dyDescent="0.2">
      <c r="B18" t="s">
        <v>49</v>
      </c>
    </row>
    <row r="19" spans="2:9" x14ac:dyDescent="0.2">
      <c r="B19" s="166" t="s">
        <v>50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166" t="s">
        <v>51</v>
      </c>
      <c r="C20" s="166"/>
      <c r="D20" s="166"/>
      <c r="E20" s="166"/>
      <c r="F20" s="166"/>
      <c r="G20" s="166"/>
      <c r="H20" s="166"/>
      <c r="I20" s="166"/>
    </row>
    <row r="21" spans="2:9" x14ac:dyDescent="0.2">
      <c r="B21" s="166" t="s">
        <v>52</v>
      </c>
      <c r="C21" s="166"/>
      <c r="D21" s="166"/>
      <c r="E21" s="166"/>
      <c r="F21" s="166"/>
      <c r="G21" s="166"/>
      <c r="H21" s="166"/>
      <c r="I21" s="166"/>
    </row>
    <row r="22" spans="2:9" x14ac:dyDescent="0.2">
      <c r="B22" s="166" t="s">
        <v>53</v>
      </c>
      <c r="C22" s="166"/>
      <c r="D22" s="166"/>
      <c r="E22" s="166"/>
      <c r="F22" s="166"/>
      <c r="G22" s="166"/>
      <c r="H22" s="166"/>
      <c r="I22" s="166"/>
    </row>
    <row r="23" spans="2:9" x14ac:dyDescent="0.2">
      <c r="B23" t="s">
        <v>54</v>
      </c>
    </row>
    <row r="24" spans="2:9" x14ac:dyDescent="0.2">
      <c r="B24" s="166" t="s">
        <v>55</v>
      </c>
      <c r="C24" s="166"/>
      <c r="D24" s="166"/>
      <c r="E24" s="166"/>
      <c r="F24" s="166"/>
      <c r="G24" s="166"/>
      <c r="H24" s="166"/>
      <c r="I24" s="166"/>
    </row>
    <row r="26" spans="2:9" x14ac:dyDescent="0.2">
      <c r="B26" s="167" t="s">
        <v>117</v>
      </c>
      <c r="C26" s="167"/>
      <c r="D26" s="167"/>
      <c r="E26" s="167"/>
      <c r="F26" s="167"/>
      <c r="G26" s="167"/>
    </row>
    <row r="28" spans="2:9" x14ac:dyDescent="0.2">
      <c r="B28" s="165" t="s">
        <v>56</v>
      </c>
      <c r="C28" s="166"/>
      <c r="D28" s="166"/>
      <c r="E28" s="166"/>
      <c r="F28" s="166"/>
      <c r="G28" s="166"/>
      <c r="H28" s="166"/>
      <c r="I28" s="166"/>
    </row>
    <row r="29" spans="2:9" x14ac:dyDescent="0.2">
      <c r="B29" s="165" t="s">
        <v>57</v>
      </c>
      <c r="C29" s="165"/>
      <c r="D29" s="165"/>
      <c r="E29" s="165"/>
      <c r="F29" s="165"/>
      <c r="G29" s="165"/>
      <c r="H29" s="165"/>
      <c r="I29" s="165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6" t="s">
        <v>66</v>
      </c>
      <c r="C40" s="166"/>
      <c r="D40" s="166"/>
      <c r="E40" s="166"/>
      <c r="F40" s="166"/>
      <c r="G40" s="166"/>
      <c r="H40" s="166"/>
      <c r="I40" s="166"/>
    </row>
    <row r="41" spans="2:9" x14ac:dyDescent="0.2">
      <c r="B41" t="s">
        <v>67</v>
      </c>
    </row>
    <row r="43" spans="2:9" x14ac:dyDescent="0.2">
      <c r="B43" s="167" t="s">
        <v>68</v>
      </c>
      <c r="C43" s="167"/>
      <c r="D43" s="167"/>
      <c r="E43" s="167"/>
      <c r="F43" s="167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7" t="s">
        <v>75</v>
      </c>
      <c r="C51" s="167"/>
      <c r="D51" s="167"/>
      <c r="E51" s="167"/>
      <c r="F51" s="167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6" t="s">
        <v>79</v>
      </c>
      <c r="C58" s="166"/>
      <c r="D58" s="166"/>
      <c r="E58" s="166"/>
      <c r="F58" s="166"/>
      <c r="G58" s="166"/>
      <c r="H58" s="166"/>
      <c r="I58" s="166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7" t="s">
        <v>98</v>
      </c>
      <c r="C84" s="169"/>
      <c r="D84" s="169"/>
      <c r="E84" s="169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8" t="str">
        <f>D1</f>
        <v>Б.Муминов</v>
      </c>
      <c r="H121" s="168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P28" sqref="P28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КОСОНСОЙ ТУМАНИ НАВРУЗ МФЙ ГУЛШАН ВА НАВКИРОН ИЧКИ КЎЧАЛАРИНИ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162</v>
      </c>
      <c r="C5" s="92">
        <v>82410</v>
      </c>
      <c r="D5" s="100">
        <f>[19]vr_abc4!$F$20</f>
        <v>710.17509500000006</v>
      </c>
      <c r="E5" s="145">
        <f>[19]vr_abc4!$H$46</f>
        <v>109248843.485</v>
      </c>
      <c r="F5" s="145">
        <f>[19]vr_abc4!$H$60</f>
        <v>1027985090.5189999</v>
      </c>
      <c r="G5" s="145">
        <v>0</v>
      </c>
      <c r="H5" s="151">
        <f>[19]vr_abc4!$H$64</f>
        <v>8370000</v>
      </c>
      <c r="I5" s="75">
        <f t="shared" ref="I5" si="0">H5*$I$4</f>
        <v>167400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17600269.379385002</v>
      </c>
      <c r="M5" s="82">
        <f t="shared" ref="M5" si="4">L5*$M$4</f>
        <v>2112032.3255262002</v>
      </c>
      <c r="N5" s="82">
        <f t="shared" ref="N5" si="5">E5+F5+J5+L5+M5+K5+G5</f>
        <v>1156946235.7089112</v>
      </c>
      <c r="O5" s="82">
        <f t="shared" ref="O5" si="6">N5*$O$4</f>
        <v>196680860.07051492</v>
      </c>
      <c r="P5" s="82">
        <f t="shared" ref="P5" si="7">O5+N5</f>
        <v>1353627095.7794261</v>
      </c>
      <c r="Q5" s="75">
        <f t="shared" ref="Q5" si="8">(P5+H5+I5)*0.8*0.004</f>
        <v>4358926.3864941634</v>
      </c>
      <c r="R5" s="75">
        <f t="shared" ref="R5" si="9">Q5+P5+H5+I5</f>
        <v>1366523422.1659203</v>
      </c>
      <c r="S5" s="75">
        <f t="shared" ref="S5" si="10">R5*$S$4</f>
        <v>163982810.65991041</v>
      </c>
      <c r="T5" s="104">
        <f t="shared" ref="T5" si="11">R5+S5</f>
        <v>1530506232.8258307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710.17509500000006</v>
      </c>
      <c r="E6" s="152">
        <f t="shared" si="12"/>
        <v>109248843.485</v>
      </c>
      <c r="F6" s="152">
        <f t="shared" si="12"/>
        <v>1027985090.5189999</v>
      </c>
      <c r="G6" s="152">
        <f t="shared" si="12"/>
        <v>0</v>
      </c>
      <c r="H6" s="152">
        <f t="shared" si="12"/>
        <v>8370000</v>
      </c>
      <c r="I6" s="152">
        <f t="shared" si="12"/>
        <v>167400</v>
      </c>
      <c r="J6" s="152">
        <f t="shared" si="12"/>
        <v>0</v>
      </c>
      <c r="K6" s="152">
        <f t="shared" si="12"/>
        <v>0</v>
      </c>
      <c r="L6" s="152">
        <f t="shared" si="12"/>
        <v>17600269.379385002</v>
      </c>
      <c r="M6" s="152">
        <f t="shared" si="12"/>
        <v>2112032.3255262002</v>
      </c>
      <c r="N6" s="152">
        <f t="shared" si="12"/>
        <v>1156946235.7089112</v>
      </c>
      <c r="O6" s="152">
        <f t="shared" si="12"/>
        <v>196680860.07051492</v>
      </c>
      <c r="P6" s="152">
        <f t="shared" si="12"/>
        <v>1353627095.7794261</v>
      </c>
      <c r="Q6" s="152">
        <f t="shared" si="12"/>
        <v>4358926.3864941634</v>
      </c>
      <c r="R6" s="152">
        <f t="shared" si="12"/>
        <v>1366523422.1659203</v>
      </c>
      <c r="S6" s="152">
        <f t="shared" si="12"/>
        <v>163982810.65991041</v>
      </c>
      <c r="T6" s="152">
        <f t="shared" si="12"/>
        <v>1530506232.8258307</v>
      </c>
      <c r="U6" s="108"/>
      <c r="V6" s="139">
        <v>4849424433.3876667</v>
      </c>
      <c r="W6" s="134">
        <f t="shared" ref="W6" si="13">V6-T6</f>
        <v>3318918200.5618362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>
        <v>1535377000</v>
      </c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>
        <f>T7-T6</f>
        <v>4870767.174169302</v>
      </c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160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2026-10-15T13:01:47Z</dcterms:modified>
</cp:coreProperties>
</file>