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ЭтаКнига"/>
  <mc:AlternateContent xmlns:mc="http://schemas.openxmlformats.org/markup-compatibility/2006">
    <mc:Choice Requires="x15">
      <x15ac:absPath xmlns:x15ac="http://schemas.microsoft.com/office/spreadsheetml/2010/11/ac" url="D:\2026\поп хоккмият\поп щрмон хщжалиги\"/>
    </mc:Choice>
  </mc:AlternateContent>
  <xr:revisionPtr revIDLastSave="0" documentId="13_ncr:1_{1D343482-7922-4482-852B-416FCDBF5348}" xr6:coauthVersionLast="40" xr6:coauthVersionMax="40" xr10:uidLastSave="{00000000-0000-0000-0000-000000000000}"/>
  <bookViews>
    <workbookView xWindow="-108" yWindow="-108" windowWidth="23256" windowHeight="12456" firstSheet="3" activeTab="3" xr2:uid="{00000000-000D-0000-FFFF-FFFF00000000}"/>
  </bookViews>
  <sheets>
    <sheet name="ОБЕКТНАЯ" sheetId="151" state="hidden" r:id="rId1"/>
    <sheet name="расчёт" sheetId="52" state="hidden" r:id="rId2"/>
    <sheet name="По объектная " sheetId="54" state="hidden" r:id="rId3"/>
    <sheet name="Сводка" sheetId="56" r:id="rId4"/>
    <sheet name="Локал" sheetId="162" state="hidden" r:id="rId5"/>
    <sheet name="Ресурс" sheetId="163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_na1" localSheetId="0">'[1]ф-5 расчёт'!#REF!</definedName>
    <definedName name="___na1" localSheetId="3">'[1]ф-5 расчёт'!#REF!</definedName>
    <definedName name="___na1">'[1]ф-5 расчёт'!#REF!</definedName>
    <definedName name="__na1" localSheetId="3">#REF!</definedName>
    <definedName name="__na1">#REF!</definedName>
    <definedName name="__na2" localSheetId="3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0">#REF!</definedName>
    <definedName name="a123457689" localSheetId="3">#REF!</definedName>
    <definedName name="a123457689">#REF!</definedName>
    <definedName name="at_10" localSheetId="3">#REF!</definedName>
    <definedName name="at_10">#REF!</definedName>
    <definedName name="bases" localSheetId="3">#REF!</definedName>
    <definedName name="bases">#REF!</definedName>
    <definedName name="bases1" localSheetId="3">'[1]ф-5 расчёт'!#REF!</definedName>
    <definedName name="bases1">'[1]ф-5 расчёт'!#REF!</definedName>
    <definedName name="bases2" localSheetId="3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0">#REF!</definedName>
    <definedName name="dlinna" localSheetId="3">#REF!</definedName>
    <definedName name="dlinna">#REF!</definedName>
    <definedName name="document_date" localSheetId="3">#REF!</definedName>
    <definedName name="document_date">#REF!</definedName>
    <definedName name="document_datу" localSheetId="3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0">#REF!</definedName>
    <definedName name="jhjkfhkj" localSheetId="3">#REF!</definedName>
    <definedName name="jhjkfhkj">#REF!</definedName>
    <definedName name="kabel" localSheetId="3">#REF!</definedName>
    <definedName name="kabel">#REF!</definedName>
    <definedName name="kabel_1" localSheetId="3">'[4]1'!#REF!</definedName>
    <definedName name="kabel_1">'[4]1'!#REF!</definedName>
    <definedName name="kabel_100" localSheetId="3">[4]об1!#REF!</definedName>
    <definedName name="kabel_100">[4]об1!#REF!</definedName>
    <definedName name="kabel_11">'[5]11'!#REF!</definedName>
    <definedName name="kabel_16">'[4]16'!#REF!</definedName>
    <definedName name="kabel_21" localSheetId="0">#REF!</definedName>
    <definedName name="kabel_21" localSheetId="3">#REF!</definedName>
    <definedName name="kabel_21">#REF!</definedName>
    <definedName name="kabel_22" localSheetId="3">#REF!</definedName>
    <definedName name="kabel_22">#REF!</definedName>
    <definedName name="kabel_26" localSheetId="3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0">#REF!</definedName>
    <definedName name="mat_10" localSheetId="3">#REF!</definedName>
    <definedName name="mat_10">#REF!</definedName>
    <definedName name="mat_11" localSheetId="3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0">#REF!</definedName>
    <definedName name="mat_40" localSheetId="3">#REF!</definedName>
    <definedName name="mat_40">#REF!</definedName>
    <definedName name="mat_41" localSheetId="3">#REF!</definedName>
    <definedName name="mat_41">#REF!</definedName>
    <definedName name="mat_42" localSheetId="3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0">#REF!</definedName>
    <definedName name="mat_70" localSheetId="3">#REF!</definedName>
    <definedName name="mat_70">#REF!</definedName>
    <definedName name="mat_71" localSheetId="3">#REF!</definedName>
    <definedName name="mat_71">#REF!</definedName>
    <definedName name="mat_72" localSheetId="3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0">#REF!</definedName>
    <definedName name="mat_80" localSheetId="3">#REF!</definedName>
    <definedName name="mat_80">#REF!</definedName>
    <definedName name="mat_9" localSheetId="3">#REF!</definedName>
    <definedName name="mat_9">#REF!</definedName>
    <definedName name="materiali" localSheetId="3">#REF!</definedName>
    <definedName name="materiali">#REF!</definedName>
    <definedName name="meh">[6]OS!$E$16</definedName>
    <definedName name="meh_1">'[7]1'!$G$18</definedName>
    <definedName name="meh_10" localSheetId="0">#REF!</definedName>
    <definedName name="meh_10" localSheetId="3">#REF!</definedName>
    <definedName name="meh_10">#REF!</definedName>
    <definedName name="meh_100">[4]об1!$E$29</definedName>
    <definedName name="meh_11" localSheetId="0">#REF!</definedName>
    <definedName name="meh_11" localSheetId="3">#REF!</definedName>
    <definedName name="meh_11">#REF!</definedName>
    <definedName name="meh_12" localSheetId="3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0">#REF!</definedName>
    <definedName name="meh_40" localSheetId="3">#REF!</definedName>
    <definedName name="meh_40">#REF!</definedName>
    <definedName name="meh_41" localSheetId="3">#REF!</definedName>
    <definedName name="meh_41">#REF!</definedName>
    <definedName name="meh_42" localSheetId="3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0">#REF!</definedName>
    <definedName name="meh_70" localSheetId="3">#REF!</definedName>
    <definedName name="meh_70">#REF!</definedName>
    <definedName name="meh_71" localSheetId="3">#REF!</definedName>
    <definedName name="meh_71">#REF!</definedName>
    <definedName name="meh_72" localSheetId="3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0">#REF!</definedName>
    <definedName name="meh_80" localSheetId="3">#REF!</definedName>
    <definedName name="meh_80">#REF!</definedName>
    <definedName name="meh_9" localSheetId="3">#REF!</definedName>
    <definedName name="meh_9">#REF!</definedName>
    <definedName name="metal_100" localSheetId="3">[4]об1!#REF!</definedName>
    <definedName name="metal_100">[4]об1!#REF!</definedName>
    <definedName name="metal_21" localSheetId="0">#REF!</definedName>
    <definedName name="metal_21" localSheetId="3">#REF!</definedName>
    <definedName name="metal_21">#REF!</definedName>
    <definedName name="metal_22" localSheetId="3">#REF!</definedName>
    <definedName name="metal_22">#REF!</definedName>
    <definedName name="metal_23" localSheetId="3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0">#REF!</definedName>
    <definedName name="metall" localSheetId="3">#REF!</definedName>
    <definedName name="metall">#REF!</definedName>
    <definedName name="month" localSheetId="3">#REF!</definedName>
    <definedName name="month">#REF!</definedName>
    <definedName name="month_begin" localSheetId="3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0">#REF!</definedName>
    <definedName name="obor_21" localSheetId="3">#REF!</definedName>
    <definedName name="obor_21">#REF!</definedName>
    <definedName name="obor_22" localSheetId="3">#REF!</definedName>
    <definedName name="obor_22">#REF!</definedName>
    <definedName name="obor_23" localSheetId="3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0">#REF!</definedName>
    <definedName name="obor_30" localSheetId="3">#REF!</definedName>
    <definedName name="obor_30">#REF!</definedName>
    <definedName name="obor_31" localSheetId="3">#REF!</definedName>
    <definedName name="obor_31">#REF!</definedName>
    <definedName name="obor_32" localSheetId="3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0">#REF!</definedName>
    <definedName name="obor_40" localSheetId="3">#REF!</definedName>
    <definedName name="obor_40">#REF!</definedName>
    <definedName name="obor_41" localSheetId="3">#REF!</definedName>
    <definedName name="obor_41">#REF!</definedName>
    <definedName name="obor_42" localSheetId="3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0">#REF!</definedName>
    <definedName name="p00001p" localSheetId="3">#REF!</definedName>
    <definedName name="p00001p">#REF!</definedName>
    <definedName name="p00003p" localSheetId="3">#REF!</definedName>
    <definedName name="p00003p">#REF!</definedName>
    <definedName name="p00080p">[9]sal_meh!$H$64</definedName>
    <definedName name="p00107p" localSheetId="0">#REF!</definedName>
    <definedName name="p00107p" localSheetId="3">#REF!</definedName>
    <definedName name="p00107p">#REF!</definedName>
    <definedName name="p00112p" localSheetId="3">#REF!</definedName>
    <definedName name="p00112p">#REF!</definedName>
    <definedName name="p00116p">"$sal_meh.$H$#ССЫЛ!"</definedName>
    <definedName name="p00126p">[9]sal_meh!$H$62</definedName>
    <definedName name="p00127p" localSheetId="0">#REF!</definedName>
    <definedName name="p00127p" localSheetId="3">#REF!</definedName>
    <definedName name="p00127p">#REF!</definedName>
    <definedName name="p00128p">[9]sal_meh!$H$56</definedName>
    <definedName name="p00162p" localSheetId="0">#REF!</definedName>
    <definedName name="p00162p" localSheetId="3">#REF!</definedName>
    <definedName name="p00162p">#REF!</definedName>
    <definedName name="p00247p" localSheetId="3">#REF!</definedName>
    <definedName name="p00247p">#REF!</definedName>
    <definedName name="p00249p">[10]sal_meh!$H$43</definedName>
    <definedName name="p00250p">[9]sal_meh!$H$55</definedName>
    <definedName name="p00251p" localSheetId="0">#REF!</definedName>
    <definedName name="p00251p" localSheetId="3">#REF!</definedName>
    <definedName name="p00251p">#REF!</definedName>
    <definedName name="p00258p" localSheetId="3">#REF!</definedName>
    <definedName name="p00258p">#REF!</definedName>
    <definedName name="p00259p" localSheetId="3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0">#REF!</definedName>
    <definedName name="p00913p" localSheetId="3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0">#REF!</definedName>
    <definedName name="p01514p" localSheetId="3">#REF!</definedName>
    <definedName name="p01514p">#REF!</definedName>
    <definedName name="p01522p" localSheetId="3">#REF!</definedName>
    <definedName name="p01522p">#REF!</definedName>
    <definedName name="p01556p" localSheetId="3">#REF!</definedName>
    <definedName name="p01556p">#REF!</definedName>
    <definedName name="p01570p">"$sal_meh.$H$#ССЫЛ!"</definedName>
    <definedName name="p01582p">[10]sal_meh!$H$42</definedName>
    <definedName name="p01643p" localSheetId="0">#REF!</definedName>
    <definedName name="p01643p" localSheetId="3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0">#REF!</definedName>
    <definedName name="p01908p" localSheetId="3">#REF!</definedName>
    <definedName name="p01908p">#REF!</definedName>
    <definedName name="p01932p">[9]sal_meh!$H$63</definedName>
    <definedName name="p02001p" localSheetId="0">#REF!</definedName>
    <definedName name="p02001p" localSheetId="3">#REF!</definedName>
    <definedName name="p02001p">#REF!</definedName>
    <definedName name="p02016p" localSheetId="3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0">#REF!</definedName>
    <definedName name="p03565p" localSheetId="3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0">#REF!</definedName>
    <definedName name="p09219p" localSheetId="3">#REF!</definedName>
    <definedName name="p09219p">#REF!</definedName>
    <definedName name="p09249p" localSheetId="3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0">#REF!</definedName>
    <definedName name="p12226p" localSheetId="3">#REF!</definedName>
    <definedName name="p12226p">#REF!</definedName>
    <definedName name="p12283p">[9]mat!$H$60</definedName>
    <definedName name="p12285p" localSheetId="0">#REF!</definedName>
    <definedName name="p12285p" localSheetId="3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0">#REF!</definedName>
    <definedName name="p22004p" localSheetId="3">#REF!</definedName>
    <definedName name="p22004p">#REF!</definedName>
    <definedName name="p22006p" localSheetId="3">#REF!</definedName>
    <definedName name="p22006p">#REF!</definedName>
    <definedName name="p22178p">[9]mat!$H$63</definedName>
    <definedName name="p22453p" localSheetId="0">#REF!</definedName>
    <definedName name="p22453p" localSheetId="3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0">#REF!</definedName>
    <definedName name="p23469p" localSheetId="3">#REF!</definedName>
    <definedName name="p23469p">#REF!</definedName>
    <definedName name="p23478p">[9]mat!$H$165</definedName>
    <definedName name="p24051530p">[9]mat!$H$92</definedName>
    <definedName name="p30102p" localSheetId="0">#REF!</definedName>
    <definedName name="p30102p" localSheetId="3">#REF!</definedName>
    <definedName name="p30102p">#REF!</definedName>
    <definedName name="p30103p" localSheetId="3">#REF!</definedName>
    <definedName name="p30103p">#REF!</definedName>
    <definedName name="p30126p">[10]mat!$H$42</definedName>
    <definedName name="p30127p">[9]mat!$H$188</definedName>
    <definedName name="p30138p" localSheetId="0">#REF!</definedName>
    <definedName name="p30138p" localSheetId="3">#REF!</definedName>
    <definedName name="p30138p">#REF!</definedName>
    <definedName name="p30322p" localSheetId="3">#REF!</definedName>
    <definedName name="p30322p">#REF!</definedName>
    <definedName name="p30407p" localSheetId="3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0">#REF!</definedName>
    <definedName name="p31434p" localSheetId="3">#REF!</definedName>
    <definedName name="p31434p">#REF!</definedName>
    <definedName name="p31445p" localSheetId="3">#REF!</definedName>
    <definedName name="p31445p">#REF!</definedName>
    <definedName name="p31519p" localSheetId="3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0">#REF!</definedName>
    <definedName name="p32202p" localSheetId="3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0">#REF!</definedName>
    <definedName name="p32524p" localSheetId="3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0">#REF!</definedName>
    <definedName name="p36008p" localSheetId="3">#REF!</definedName>
    <definedName name="p36008p">#REF!</definedName>
    <definedName name="p36010p" localSheetId="3">#REF!</definedName>
    <definedName name="p36010p">#REF!</definedName>
    <definedName name="p36025p" localSheetId="3">#REF!</definedName>
    <definedName name="p36025p">#REF!</definedName>
    <definedName name="p36031p">#REF!</definedName>
    <definedName name="p36032p">[9]mat!$H$62</definedName>
    <definedName name="p36057p" localSheetId="0">#REF!</definedName>
    <definedName name="p36057p" localSheetId="3">#REF!</definedName>
    <definedName name="p36057p">#REF!</definedName>
    <definedName name="p36058p" localSheetId="3">#REF!</definedName>
    <definedName name="p36058p">#REF!</definedName>
    <definedName name="p36061p" localSheetId="3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0">#REF!</definedName>
    <definedName name="p37010p" localSheetId="3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0">#REF!</definedName>
    <definedName name="p38617p" localSheetId="3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0">#REF!</definedName>
    <definedName name="p42133p" localSheetId="3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0">#REF!</definedName>
    <definedName name="p44282p" localSheetId="3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0">#REF!</definedName>
    <definedName name="p44629p" localSheetId="3">#REF!</definedName>
    <definedName name="p44629p">#REF!</definedName>
    <definedName name="p44644p" localSheetId="3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0">#REF!</definedName>
    <definedName name="p45884p" localSheetId="3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0">#REF!</definedName>
    <definedName name="p51619p" localSheetId="3">#REF!</definedName>
    <definedName name="p51619p">#REF!</definedName>
    <definedName name="p51620p">[10]mat!$H$33</definedName>
    <definedName name="p51622p" localSheetId="0">#REF!</definedName>
    <definedName name="p51622p" localSheetId="3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0">#REF!</definedName>
    <definedName name="p585121т144p" localSheetId="3">#REF!</definedName>
    <definedName name="p585121т144p">#REF!</definedName>
    <definedName name="p585321У083p" localSheetId="3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0">#REF!</definedName>
    <definedName name="pc3101p" localSheetId="3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0">#REF!</definedName>
    <definedName name="sal_10" localSheetId="3">#REF!</definedName>
    <definedName name="sal_10">#REF!</definedName>
    <definedName name="sal_11" localSheetId="3">#REF!</definedName>
    <definedName name="sal_11">#REF!</definedName>
    <definedName name="sal_12" localSheetId="3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0">#REF!</definedName>
    <definedName name="sal_40" localSheetId="3">#REF!</definedName>
    <definedName name="sal_40">#REF!</definedName>
    <definedName name="sal_41" localSheetId="3">#REF!</definedName>
    <definedName name="sal_41">#REF!</definedName>
    <definedName name="sal_42" localSheetId="3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0">#REF!</definedName>
    <definedName name="sal_70" localSheetId="3">#REF!</definedName>
    <definedName name="sal_70">#REF!</definedName>
    <definedName name="sal_71" localSheetId="3">#REF!</definedName>
    <definedName name="sal_71">#REF!</definedName>
    <definedName name="sal_72" localSheetId="3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0">#REF!</definedName>
    <definedName name="sal_80" localSheetId="3">#REF!</definedName>
    <definedName name="sal_80">#REF!</definedName>
    <definedName name="sal_9" localSheetId="3">#REF!</definedName>
    <definedName name="sal_9">#REF!</definedName>
    <definedName name="SMET_JAMI" localSheetId="3">[11]С1!#REF!</definedName>
    <definedName name="SMET_JAMI">[11]С1!#REF!</definedName>
    <definedName name="sost" localSheetId="0">#REF!</definedName>
    <definedName name="sost" localSheetId="3">#REF!</definedName>
    <definedName name="sost">#REF!</definedName>
    <definedName name="sostavil" localSheetId="3">#REF!</definedName>
    <definedName name="sostavil">#REF!</definedName>
    <definedName name="SRV" localSheetId="3">#REF!</definedName>
    <definedName name="SRV">#REF!</definedName>
    <definedName name="summa_work">#REF!</definedName>
    <definedName name="SUMRES4">[12]vr_abc4!#REF!</definedName>
    <definedName name="title" localSheetId="0">#REF!</definedName>
    <definedName name="title" localSheetId="3">#REF!</definedName>
    <definedName name="title">#REF!</definedName>
    <definedName name="title_10" localSheetId="3">#REF!</definedName>
    <definedName name="title_10">#REF!</definedName>
    <definedName name="title_11" localSheetId="3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0">#REF!</definedName>
    <definedName name="title_40" localSheetId="3">#REF!</definedName>
    <definedName name="title_40">#REF!</definedName>
    <definedName name="title_41" localSheetId="3">#REF!</definedName>
    <definedName name="title_41">#REF!</definedName>
    <definedName name="title_42" localSheetId="3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0">#REF!</definedName>
    <definedName name="title_70" localSheetId="3">#REF!</definedName>
    <definedName name="title_70">#REF!</definedName>
    <definedName name="title_71" localSheetId="3">#REF!</definedName>
    <definedName name="title_71">#REF!</definedName>
    <definedName name="title_72" localSheetId="3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0">#REF!</definedName>
    <definedName name="title_80" localSheetId="3">#REF!</definedName>
    <definedName name="title_80">#REF!</definedName>
    <definedName name="title_9" localSheetId="3">#REF!</definedName>
    <definedName name="title_9">#REF!</definedName>
    <definedName name="total" localSheetId="3">#REF!</definedName>
    <definedName name="total">#REF!</definedName>
    <definedName name="total_1" localSheetId="3">'[7]1'!#REF!</definedName>
    <definedName name="total_1">'[7]1'!#REF!</definedName>
    <definedName name="total_10" localSheetId="0">#REF!</definedName>
    <definedName name="total_10" localSheetId="3">#REF!</definedName>
    <definedName name="total_10">#REF!</definedName>
    <definedName name="total_11" localSheetId="3">#REF!</definedName>
    <definedName name="total_11">#REF!</definedName>
    <definedName name="total_12" localSheetId="3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0">#REF!</definedName>
    <definedName name="total_20" localSheetId="3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0">#REF!</definedName>
    <definedName name="total_40" localSheetId="3">#REF!</definedName>
    <definedName name="total_40">#REF!</definedName>
    <definedName name="total_41" localSheetId="3">#REF!</definedName>
    <definedName name="total_41">#REF!</definedName>
    <definedName name="total_42" localSheetId="3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0">#REF!</definedName>
    <definedName name="total_70" localSheetId="3">#REF!</definedName>
    <definedName name="total_70">#REF!</definedName>
    <definedName name="total_71" localSheetId="3">#REF!</definedName>
    <definedName name="total_71">#REF!</definedName>
    <definedName name="total_72" localSheetId="3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0">#REF!</definedName>
    <definedName name="total_80" localSheetId="3">#REF!</definedName>
    <definedName name="total_80">#REF!</definedName>
    <definedName name="total_9" localSheetId="3">#REF!</definedName>
    <definedName name="total_9">#REF!</definedName>
    <definedName name="trans_1">'[7]1'!$G$21</definedName>
    <definedName name="trans_10" localSheetId="0">#REF!</definedName>
    <definedName name="trans_10" localSheetId="3">#REF!</definedName>
    <definedName name="trans_10">#REF!</definedName>
    <definedName name="trans_100">[13]об!$F$15</definedName>
    <definedName name="trans_11" localSheetId="0">#REF!</definedName>
    <definedName name="trans_11" localSheetId="3">#REF!</definedName>
    <definedName name="trans_11">#REF!</definedName>
    <definedName name="trans_12" localSheetId="3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0">#REF!</definedName>
    <definedName name="trans_3" localSheetId="3">#REF!</definedName>
    <definedName name="trans_3">#REF!</definedName>
    <definedName name="trans_4" localSheetId="0">'[7]4'!#REF!</definedName>
    <definedName name="trans_4">'[7]4'!#REF!</definedName>
    <definedName name="trans_5" localSheetId="0">#REF!</definedName>
    <definedName name="trans_5" localSheetId="3">#REF!</definedName>
    <definedName name="trans_5">#REF!</definedName>
    <definedName name="trans_6" localSheetId="3">#REF!</definedName>
    <definedName name="trans_6">#REF!</definedName>
    <definedName name="trans_7" localSheetId="3">'[7]5'!#REF!</definedName>
    <definedName name="trans_7">'[7]5'!#REF!</definedName>
    <definedName name="trans_8">'[7]6'!$G$41</definedName>
    <definedName name="trans_9" localSheetId="0">#REF!</definedName>
    <definedName name="trans_9" localSheetId="3">#REF!</definedName>
    <definedName name="trans_9">#REF!</definedName>
    <definedName name="uoooo" localSheetId="0">'[4]2а'!#REF!</definedName>
    <definedName name="uoooo">'[4]2а'!#REF!</definedName>
    <definedName name="vor" localSheetId="0">#REF!</definedName>
    <definedName name="vor" localSheetId="3">#REF!</definedName>
    <definedName name="vor">#REF!</definedName>
    <definedName name="VR" localSheetId="3">#REF!</definedName>
    <definedName name="VR">#REF!</definedName>
    <definedName name="work_title" localSheetId="3">#REF!</definedName>
    <definedName name="work_title">#REF!</definedName>
    <definedName name="work_title_6" localSheetId="3">'[3]Потребность в ресурсах'!#REF!</definedName>
    <definedName name="work_title_6">'[3]Потребность в ресурсах'!#REF!</definedName>
    <definedName name="work_title_7" localSheetId="3">'[3]Сводная ресурсная ведомость'!#REF!</definedName>
    <definedName name="work_title_7">'[3]Сводная ресурсная ведомость'!#REF!</definedName>
    <definedName name="work_title_9" localSheetId="3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0">#REF!</definedName>
    <definedName name="zat_21" localSheetId="3">#REF!</definedName>
    <definedName name="zat_21">#REF!</definedName>
    <definedName name="zat_22" localSheetId="3">#REF!</definedName>
    <definedName name="zat_22">#REF!</definedName>
    <definedName name="zat_23" localSheetId="3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0">#REF!</definedName>
    <definedName name="zat_30" localSheetId="3">#REF!</definedName>
    <definedName name="zat_30">#REF!</definedName>
    <definedName name="zat_31" localSheetId="3">#REF!</definedName>
    <definedName name="zat_31">#REF!</definedName>
    <definedName name="zat_32" localSheetId="3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0">#REF!</definedName>
    <definedName name="zat_40" localSheetId="3">#REF!</definedName>
    <definedName name="zat_40">#REF!</definedName>
    <definedName name="zat_41" localSheetId="3">#REF!</definedName>
    <definedName name="zat_41">#REF!</definedName>
    <definedName name="zat_42" localSheetId="3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0">#REF!</definedName>
    <definedName name="zat_50" localSheetId="3">#REF!</definedName>
    <definedName name="zat_50">#REF!</definedName>
    <definedName name="zat_51" localSheetId="3">#REF!</definedName>
    <definedName name="zat_51">#REF!</definedName>
    <definedName name="zat_52" localSheetId="3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0">#REF!</definedName>
    <definedName name="zat_60" localSheetId="3">#REF!</definedName>
    <definedName name="zat_60">#REF!</definedName>
    <definedName name="zat_61" localSheetId="3">#REF!</definedName>
    <definedName name="zat_61">#REF!</definedName>
    <definedName name="zat_62" localSheetId="3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0">#REF!</definedName>
    <definedName name="zat_70" localSheetId="3">#REF!</definedName>
    <definedName name="zat_70">#REF!</definedName>
    <definedName name="zat_71" localSheetId="3">#REF!</definedName>
    <definedName name="zat_71">#REF!</definedName>
    <definedName name="zat_72" localSheetId="3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0">#REF!</definedName>
    <definedName name="а" localSheetId="3">#REF!</definedName>
    <definedName name="а">#REF!</definedName>
    <definedName name="А1" localSheetId="3">#REF!</definedName>
    <definedName name="А1">#REF!</definedName>
    <definedName name="А12" localSheetId="3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0">#REF!</definedName>
    <definedName name="дИРЕКЦИЯ_ПО_СТР_ВУ_РЕГ.ВОДОПРОВОДОВ" localSheetId="3">#REF!</definedName>
    <definedName name="дИРЕКЦИЯ_ПО_СТР_ВУ_РЕГ.ВОДОПРОВОДОВ">#REF!</definedName>
    <definedName name="ДСЭНМ" localSheetId="3">#REF!</definedName>
    <definedName name="ДСЭНМ">#REF!</definedName>
    <definedName name="дюсш9" localSheetId="3">#REF!</definedName>
    <definedName name="дюсш9">#REF!</definedName>
    <definedName name="_xlnm.Print_Titles" localSheetId="4">Локал!$14:$14</definedName>
    <definedName name="_xlnm.Print_Titles" localSheetId="0">ОБЕКТНАЯ!$7:$7</definedName>
    <definedName name="_xlnm.Print_Titles" localSheetId="5">Ресурс!$11:$11</definedName>
    <definedName name="к" localSheetId="0">#REF!</definedName>
    <definedName name="к">#REF!</definedName>
    <definedName name="косон" localSheetId="0">#REF!</definedName>
    <definedName name="косон">#REF!</definedName>
    <definedName name="кран" localSheetId="0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2">'По объектная '!$A$1:$T$13</definedName>
    <definedName name="_xlnm.Print_Area" localSheetId="1">расчёт!$A$13:$J$217</definedName>
    <definedName name="_xlnm.Print_Area" localSheetId="3">Сводка!$A$1:$C$43</definedName>
    <definedName name="обше" localSheetId="0">#REF!</definedName>
    <definedName name="обше">#REF!</definedName>
    <definedName name="ооо" localSheetId="0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 localSheetId="0">#REF!</definedName>
    <definedName name="рег2">#REF!</definedName>
    <definedName name="РЕСУРС" localSheetId="0">#REF!</definedName>
    <definedName name="РЕСУРС">#REF!</definedName>
    <definedName name="рот">[17]рес!$D$15:$H$204</definedName>
    <definedName name="ррр" localSheetId="0">#REF!</definedName>
    <definedName name="ррр">#REF!</definedName>
    <definedName name="тор" localSheetId="0">#REF!</definedName>
    <definedName name="тор">#REF!</definedName>
    <definedName name="труд" localSheetId="0">#REF!</definedName>
    <definedName name="труд">#REF!</definedName>
    <definedName name="труд_6" localSheetId="0">'[3]Потребность в ресурсах'!#REF!</definedName>
    <definedName name="труд_6">'[3]Потребность в ресурсах'!#REF!</definedName>
    <definedName name="труд_7" localSheetId="0">'[3]Сводная ресурсная ведомость'!#REF!</definedName>
    <definedName name="труд_7">'[3]Сводная ресурсная ведомость'!#REF!</definedName>
    <definedName name="труд_9" localSheetId="0">'[3]Ведомость ресурсов'!#REF!</definedName>
    <definedName name="труд_9">'[3]Ведомость ресурсов'!#REF!</definedName>
    <definedName name="УВД" localSheetId="0">#REF!</definedName>
    <definedName name="УВД" localSheetId="3">#REF!</definedName>
    <definedName name="УВД">#REF!</definedName>
    <definedName name="УКС" localSheetId="3">#REF!</definedName>
    <definedName name="УКС">#REF!</definedName>
    <definedName name="утв2" localSheetId="3">#REF!</definedName>
    <definedName name="утв2">#REF!</definedName>
    <definedName name="утил">'[18]bx_abc4 (2)'!$C$20:$G$173</definedName>
    <definedName name="ФОНТАН" localSheetId="0">#REF!</definedName>
    <definedName name="ФОНТАН">#REF!</definedName>
    <definedName name="хокимят" localSheetId="0">#REF!</definedName>
    <definedName name="хокимят">#REF!</definedName>
    <definedName name="ЧЕЛ_ЧАС_1">'[4]1'!$E$10+'[4]1'!$E$10</definedName>
    <definedName name="ШАМС" localSheetId="0">#REF!</definedName>
    <definedName name="ШАМС" localSheetId="3">#REF!</definedName>
    <definedName name="ШАМС">#REF!</definedName>
    <definedName name="э" localSheetId="3">#REF!</definedName>
    <definedName name="э">#REF!</definedName>
    <definedName name="экскаватор" localSheetId="3">#REF!</definedName>
    <definedName name="экскаватор">#REF!</definedName>
    <definedName name="экспертиза_100">#REF!</definedName>
  </definedNames>
  <calcPr calcId="191029"/>
</workbook>
</file>

<file path=xl/calcChain.xml><?xml version="1.0" encoding="utf-8"?>
<calcChain xmlns="http://schemas.openxmlformats.org/spreadsheetml/2006/main">
  <c r="D7" i="54" l="1"/>
  <c r="H15" i="163"/>
  <c r="H14" i="163"/>
  <c r="H38" i="163"/>
  <c r="H37" i="163"/>
  <c r="H36" i="163"/>
  <c r="H35" i="163"/>
  <c r="H34" i="163"/>
  <c r="H33" i="163"/>
  <c r="H32" i="163"/>
  <c r="H31" i="163"/>
  <c r="H30" i="163"/>
  <c r="H29" i="163"/>
  <c r="H28" i="163"/>
  <c r="H27" i="163"/>
  <c r="H26" i="163"/>
  <c r="H25" i="163"/>
  <c r="H24" i="163"/>
  <c r="H23" i="163"/>
  <c r="H22" i="163"/>
  <c r="H21" i="163"/>
  <c r="H20" i="163"/>
  <c r="H19" i="163"/>
  <c r="H233" i="163"/>
  <c r="H232" i="163"/>
  <c r="H231" i="163"/>
  <c r="H230" i="163"/>
  <c r="H229" i="163"/>
  <c r="H228" i="163"/>
  <c r="H227" i="163"/>
  <c r="H226" i="163"/>
  <c r="H225" i="163"/>
  <c r="H224" i="163"/>
  <c r="H223" i="163"/>
  <c r="H222" i="163"/>
  <c r="H221" i="163"/>
  <c r="H220" i="163"/>
  <c r="H219" i="163"/>
  <c r="H218" i="163"/>
  <c r="H217" i="163"/>
  <c r="H216" i="163"/>
  <c r="H215" i="163"/>
  <c r="H214" i="163"/>
  <c r="H213" i="163"/>
  <c r="H212" i="163"/>
  <c r="H211" i="163"/>
  <c r="H210" i="163"/>
  <c r="H209" i="163"/>
  <c r="H208" i="163"/>
  <c r="H207" i="163"/>
  <c r="H206" i="163"/>
  <c r="H205" i="163"/>
  <c r="H204" i="163"/>
  <c r="H203" i="163"/>
  <c r="H202" i="163"/>
  <c r="H201" i="163"/>
  <c r="H200" i="163"/>
  <c r="H199" i="163"/>
  <c r="H198" i="163"/>
  <c r="H197" i="163"/>
  <c r="H196" i="163"/>
  <c r="H195" i="163"/>
  <c r="H194" i="163"/>
  <c r="H193" i="163"/>
  <c r="H192" i="163"/>
  <c r="H191" i="163"/>
  <c r="H190" i="163"/>
  <c r="H189" i="163"/>
  <c r="H188" i="163"/>
  <c r="H187" i="163"/>
  <c r="H186" i="163"/>
  <c r="H185" i="163"/>
  <c r="H184" i="163"/>
  <c r="H183" i="163"/>
  <c r="H182" i="163"/>
  <c r="H181" i="163"/>
  <c r="H180" i="163"/>
  <c r="H179" i="163"/>
  <c r="H178" i="163"/>
  <c r="H177" i="163"/>
  <c r="H176" i="163"/>
  <c r="H175" i="163"/>
  <c r="H174" i="163"/>
  <c r="H173" i="163"/>
  <c r="H172" i="163"/>
  <c r="H171" i="163"/>
  <c r="H170" i="163"/>
  <c r="H169" i="163"/>
  <c r="H168" i="163"/>
  <c r="H167" i="163"/>
  <c r="H166" i="163"/>
  <c r="H165" i="163"/>
  <c r="H164" i="163"/>
  <c r="H163" i="163"/>
  <c r="H162" i="163"/>
  <c r="H161" i="163"/>
  <c r="H160" i="163"/>
  <c r="H159" i="163"/>
  <c r="H158" i="163"/>
  <c r="H157" i="163"/>
  <c r="H156" i="163"/>
  <c r="H155" i="163"/>
  <c r="H154" i="163"/>
  <c r="H153" i="163"/>
  <c r="H152" i="163"/>
  <c r="H151" i="163"/>
  <c r="H150" i="163"/>
  <c r="H149" i="163"/>
  <c r="H148" i="163"/>
  <c r="H147" i="163"/>
  <c r="H146" i="163"/>
  <c r="H145" i="163"/>
  <c r="H144" i="163"/>
  <c r="H143" i="163"/>
  <c r="H142" i="163"/>
  <c r="H141" i="163"/>
  <c r="H140" i="163"/>
  <c r="H139" i="163"/>
  <c r="H138" i="163"/>
  <c r="H137" i="163"/>
  <c r="H136" i="163"/>
  <c r="H135" i="163"/>
  <c r="H134" i="163"/>
  <c r="H133" i="163"/>
  <c r="H132" i="163"/>
  <c r="H131" i="163"/>
  <c r="H130" i="163"/>
  <c r="H129" i="163"/>
  <c r="H128" i="163"/>
  <c r="H127" i="163"/>
  <c r="H126" i="163"/>
  <c r="H125" i="163"/>
  <c r="H124" i="163"/>
  <c r="H123" i="163"/>
  <c r="H122" i="163"/>
  <c r="H121" i="163"/>
  <c r="H120" i="163"/>
  <c r="H119" i="163"/>
  <c r="H118" i="163"/>
  <c r="H117" i="163"/>
  <c r="H116" i="163"/>
  <c r="H115" i="163"/>
  <c r="H114" i="163"/>
  <c r="H113" i="163"/>
  <c r="H112" i="163"/>
  <c r="H111" i="163"/>
  <c r="H110" i="163"/>
  <c r="H109" i="163"/>
  <c r="H108" i="163"/>
  <c r="H107" i="163"/>
  <c r="H106" i="163"/>
  <c r="H105" i="163"/>
  <c r="H104" i="163"/>
  <c r="H103" i="163"/>
  <c r="H102" i="163"/>
  <c r="H101" i="163"/>
  <c r="H100" i="163"/>
  <c r="H99" i="163"/>
  <c r="H98" i="163"/>
  <c r="H97" i="163"/>
  <c r="H96" i="163"/>
  <c r="H95" i="163"/>
  <c r="H94" i="163"/>
  <c r="H93" i="163"/>
  <c r="H92" i="163"/>
  <c r="H91" i="163"/>
  <c r="H90" i="163"/>
  <c r="H89" i="163"/>
  <c r="H88" i="163"/>
  <c r="H87" i="163"/>
  <c r="H86" i="163"/>
  <c r="H85" i="163"/>
  <c r="H84" i="163"/>
  <c r="H83" i="163"/>
  <c r="H82" i="163"/>
  <c r="H81" i="163"/>
  <c r="H80" i="163"/>
  <c r="H79" i="163"/>
  <c r="H78" i="163"/>
  <c r="H77" i="163"/>
  <c r="H76" i="163"/>
  <c r="H75" i="163"/>
  <c r="H74" i="163"/>
  <c r="H73" i="163"/>
  <c r="H72" i="163"/>
  <c r="H71" i="163"/>
  <c r="H70" i="163"/>
  <c r="H69" i="163"/>
  <c r="H68" i="163"/>
  <c r="H67" i="163"/>
  <c r="H66" i="163"/>
  <c r="H65" i="163"/>
  <c r="H64" i="163"/>
  <c r="H63" i="163"/>
  <c r="H62" i="163"/>
  <c r="H61" i="163"/>
  <c r="H60" i="163"/>
  <c r="H59" i="163"/>
  <c r="H58" i="163"/>
  <c r="H57" i="163"/>
  <c r="H56" i="163"/>
  <c r="H55" i="163"/>
  <c r="H54" i="163"/>
  <c r="H53" i="163"/>
  <c r="H52" i="163"/>
  <c r="H51" i="163"/>
  <c r="H50" i="163"/>
  <c r="H49" i="163"/>
  <c r="H48" i="163"/>
  <c r="H47" i="163"/>
  <c r="H46" i="163"/>
  <c r="H45" i="163"/>
  <c r="H44" i="163"/>
  <c r="H43" i="163"/>
  <c r="H42" i="163"/>
  <c r="H238" i="163"/>
  <c r="H237" i="163"/>
  <c r="H239" i="163" s="1"/>
  <c r="G7" i="54" s="1"/>
  <c r="H246" i="163"/>
  <c r="H245" i="163"/>
  <c r="H244" i="163"/>
  <c r="H243" i="163"/>
  <c r="H242" i="163"/>
  <c r="H247" i="163"/>
  <c r="H248" i="163" s="1"/>
  <c r="H7" i="54" s="1"/>
  <c r="H16" i="163"/>
  <c r="H234" i="163" l="1"/>
  <c r="F7" i="54" s="1"/>
  <c r="H39" i="163"/>
  <c r="E7" i="54" s="1"/>
  <c r="B153" i="52"/>
  <c r="D106" i="52"/>
  <c r="A4" i="151" l="1"/>
  <c r="C21" i="151"/>
  <c r="A9" i="151"/>
  <c r="A10" i="151" s="1"/>
  <c r="A11" i="151" s="1"/>
  <c r="A12" i="151" s="1"/>
  <c r="A13" i="151" s="1"/>
  <c r="A14" i="151" s="1"/>
  <c r="A15" i="151" s="1"/>
  <c r="A16" i="151" s="1"/>
  <c r="A17" i="151" s="1"/>
  <c r="A18" i="151" s="1"/>
  <c r="A19" i="151" s="1"/>
  <c r="A20" i="151" s="1"/>
  <c r="D6" i="54" l="1"/>
  <c r="G6" i="54"/>
  <c r="E6" i="54"/>
  <c r="F6" i="54" l="1"/>
  <c r="H6" i="54"/>
  <c r="J7" i="54" l="1"/>
  <c r="K7" i="54"/>
  <c r="I7" i="54"/>
  <c r="L7" i="54"/>
  <c r="M7" i="54" s="1"/>
  <c r="H8" i="54"/>
  <c r="G8" i="54"/>
  <c r="F8" i="54"/>
  <c r="E8" i="54"/>
  <c r="D8" i="54" l="1"/>
  <c r="K8" i="54"/>
  <c r="I8" i="54"/>
  <c r="J8" i="54"/>
  <c r="L8" i="54"/>
  <c r="N7" i="54"/>
  <c r="M8" i="54" l="1"/>
  <c r="O7" i="54"/>
  <c r="N8" i="54"/>
  <c r="P7" i="54" l="1"/>
  <c r="O8" i="54"/>
  <c r="A2" i="54"/>
  <c r="Q7" i="54" l="1"/>
  <c r="P8" i="54"/>
  <c r="G92" i="52"/>
  <c r="R7" i="54" l="1"/>
  <c r="Q8" i="54"/>
  <c r="A4" i="56"/>
  <c r="R8" i="54" l="1"/>
  <c r="S7" i="54"/>
  <c r="S8" i="54" s="1"/>
  <c r="A6" i="54"/>
  <c r="T7" i="54" l="1"/>
  <c r="T8" i="54" s="1"/>
  <c r="F7" i="52"/>
  <c r="F6" i="52"/>
  <c r="F5" i="52"/>
  <c r="F4" i="52"/>
  <c r="D2" i="52"/>
  <c r="D20" i="151" l="1"/>
  <c r="E20" i="151" s="1"/>
  <c r="D19" i="151"/>
  <c r="E19" i="151" s="1"/>
  <c r="D16" i="151"/>
  <c r="E16" i="151" s="1"/>
  <c r="D15" i="151"/>
  <c r="E15" i="151" s="1"/>
  <c r="D13" i="151"/>
  <c r="E13" i="151" s="1"/>
  <c r="D12" i="151"/>
  <c r="E12" i="151" s="1"/>
  <c r="D11" i="151"/>
  <c r="E11" i="151" s="1"/>
  <c r="D10" i="151"/>
  <c r="E10" i="151" s="1"/>
  <c r="D8" i="151"/>
  <c r="E8" i="151" s="1"/>
  <c r="D18" i="151"/>
  <c r="E18" i="151" s="1"/>
  <c r="D17" i="151"/>
  <c r="E17" i="151" s="1"/>
  <c r="D9" i="151"/>
  <c r="E9" i="151" s="1"/>
  <c r="D14" i="151"/>
  <c r="E14" i="151" s="1"/>
  <c r="B206" i="52"/>
  <c r="B195" i="52"/>
  <c r="A32" i="56"/>
  <c r="A33" i="56" s="1"/>
  <c r="E21" i="151" l="1"/>
  <c r="K6" i="54"/>
  <c r="J6" i="54"/>
  <c r="I6" i="54"/>
  <c r="L6" i="54"/>
  <c r="M6" i="54" l="1"/>
  <c r="D1" i="52"/>
  <c r="N6" i="54" l="1"/>
  <c r="B14" i="56"/>
  <c r="B13" i="56"/>
  <c r="D10" i="52"/>
  <c r="D9" i="52"/>
  <c r="D8" i="52"/>
  <c r="O6" i="54" l="1"/>
  <c r="B21" i="56"/>
  <c r="B30" i="56"/>
  <c r="B24" i="56"/>
  <c r="B19" i="56"/>
  <c r="P6" i="54" l="1"/>
  <c r="A15" i="56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Q6" i="54" l="1"/>
  <c r="A30" i="56"/>
  <c r="R6" i="54" l="1"/>
  <c r="G217" i="52"/>
  <c r="B72" i="52"/>
  <c r="D11" i="52"/>
  <c r="S6" i="54" l="1"/>
  <c r="D7" i="52"/>
  <c r="T6" i="54" l="1"/>
  <c r="U6" i="54" s="1"/>
  <c r="D6" i="52"/>
  <c r="D4" i="52" l="1"/>
  <c r="D5" i="52" l="1"/>
  <c r="B17" i="56" l="1"/>
  <c r="C33" i="56" l="1"/>
  <c r="E31" i="56" l="1"/>
</calcChain>
</file>

<file path=xl/sharedStrings.xml><?xml version="1.0" encoding="utf-8"?>
<sst xmlns="http://schemas.openxmlformats.org/spreadsheetml/2006/main" count="4057" uniqueCount="1703">
  <si>
    <t>сум</t>
  </si>
  <si>
    <t>№№ ПП</t>
  </si>
  <si>
    <t xml:space="preserve">НАИМЕНОВАНИЕ ЗАТРАТ 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</si>
  <si>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</si>
  <si>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</si>
  <si>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</si>
  <si>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</si>
  <si>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</si>
  <si>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</si>
  <si>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</si>
  <si>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</si>
  <si>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</si>
  <si>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</si>
  <si>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>РЕСПУБЛИКА   УЗБЕКИСТАН</t>
  </si>
  <si>
    <t>ЗАКАЗЧИК:</t>
  </si>
  <si>
    <t>ЧАСТЬ ПРОЕКТА</t>
  </si>
  <si>
    <t xml:space="preserve">КНИГА </t>
  </si>
  <si>
    <t>ТОМ</t>
  </si>
  <si>
    <t>ШИФР</t>
  </si>
  <si>
    <t>ЧАСТЬ</t>
  </si>
  <si>
    <t>АРХИВ</t>
  </si>
  <si>
    <t>Наш адрес:</t>
  </si>
  <si>
    <t>Директор</t>
  </si>
  <si>
    <t>ГИП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</si>
  <si>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</si>
  <si>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</si>
  <si>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</si>
  <si>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</si>
  <si>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</si>
  <si>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</si>
  <si>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</si>
  <si>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</si>
  <si>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</si>
  <si>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</si>
  <si>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</si>
  <si>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</si>
  <si>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</si>
  <si>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</si>
  <si>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</si>
  <si>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</si>
  <si>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</si>
  <si>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</si>
  <si>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</si>
  <si>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</si>
  <si>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</si>
  <si>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</si>
  <si>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</si>
  <si>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</si>
  <si>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</si>
  <si>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</si>
  <si>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</si>
  <si>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</si>
  <si>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</si>
  <si>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</si>
  <si>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</si>
  <si>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</si>
  <si>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</si>
  <si>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</si>
  <si>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</si>
  <si>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</si>
  <si>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</si>
  <si>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</si>
  <si>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</si>
  <si>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</si>
  <si>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</si>
  <si>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</si>
  <si>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</si>
  <si>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</si>
  <si>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</si>
  <si>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</si>
  <si>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</si>
  <si>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</si>
  <si>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</si>
  <si>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</si>
  <si>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</si>
  <si>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</si>
  <si>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</si>
  <si>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</si>
  <si>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</si>
  <si>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</si>
  <si>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</si>
  <si>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</si>
  <si>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</si>
  <si>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</si>
  <si>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</si>
  <si>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</si>
  <si>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</si>
  <si>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</si>
  <si>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</si>
  <si>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</si>
  <si>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</si>
  <si>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</si>
  <si>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</si>
  <si>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</si>
  <si>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</si>
  <si>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</si>
  <si>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</si>
  <si>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</si>
  <si>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</si>
  <si>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</si>
  <si>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</si>
  <si>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ВСЕГО</t>
  </si>
  <si>
    <t>СВОДКА ЗАТРАТ</t>
  </si>
  <si>
    <t>№</t>
  </si>
  <si>
    <t>Наименования 
объект</t>
  </si>
  <si>
    <t>Эксплутация машин и механизмов</t>
  </si>
  <si>
    <t>Обору-
дование</t>
  </si>
  <si>
    <t>Заработная
 плата</t>
  </si>
  <si>
    <t>Отчисление
 на соцстрах</t>
  </si>
  <si>
    <t>Итого Прямые
 затраты</t>
  </si>
  <si>
    <t>Прочие
 затраты подрядчика</t>
  </si>
  <si>
    <t xml:space="preserve">Всего  </t>
  </si>
  <si>
    <t>Итого</t>
  </si>
  <si>
    <t>НДС</t>
  </si>
  <si>
    <t>Всего
 стоимость</t>
  </si>
  <si>
    <t>Расчет составил</t>
  </si>
  <si>
    <t>Проверил</t>
  </si>
  <si>
    <t xml:space="preserve">РЕКОМЕНДУЕМАЯ СТАРТОВАЯ  СТОИМОСТЬ </t>
  </si>
  <si>
    <t xml:space="preserve">СМЕТНАЯ ЧАСТЬ 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</si>
  <si>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</si>
  <si>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</si>
  <si>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</si>
  <si>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</si>
  <si>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</si>
  <si>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</si>
  <si>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</si>
  <si>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</si>
  <si>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</si>
  <si>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</si>
  <si>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</si>
  <si>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</si>
  <si>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</si>
  <si>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</si>
  <si>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Страхование
 объекта</t>
  </si>
  <si>
    <t>Транспортные затраты кабельной продукции</t>
  </si>
  <si>
    <t>Затраты
 труда, чел/ч.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</si>
  <si>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</si>
  <si>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</si>
  <si>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</si>
  <si>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Прочие затраты заказчика</t>
  </si>
  <si>
    <t>ВСЕГО с прочими затратами заказчика</t>
  </si>
  <si>
    <t>М.ЖАББОРОВ</t>
  </si>
  <si>
    <r>
      <t xml:space="preserve">ОБЩЕСТВО С ОГРАНИЧЕННОЙ ОТВЕТСТВЕННОСТЬЮ
</t>
    </r>
    <r>
      <rPr>
        <b/>
        <sz val="22"/>
        <rFont val="Times New Roman"/>
        <family val="1"/>
        <charset val="204"/>
      </rPr>
      <t xml:space="preserve"> «IMKON-S GROUP»</t>
    </r>
  </si>
  <si>
    <t>N п.п.</t>
  </si>
  <si>
    <t>ОБЩЕСТРОИТЕЛЬНЫЕ РАБОТЫ</t>
  </si>
  <si>
    <t>КУНДУЗГИ ШИФОХОНА ВА МАЖЛИСЛАР ЗАЛИ</t>
  </si>
  <si>
    <t>И.АБДУКАДИРОВ</t>
  </si>
  <si>
    <t>БЛАГОУСТРОЙСТВО</t>
  </si>
  <si>
    <t>ЛИФТ</t>
  </si>
  <si>
    <t>СЛАБЫЕ ТОКИ</t>
  </si>
  <si>
    <t>ЭЛЕКТРОМОНТАЖНЫЕ РАБОТЫ</t>
  </si>
  <si>
    <t>СВОДКА ОБЪЕМОВ И СТОИМОСТИ РАБОТ</t>
  </si>
  <si>
    <t>Наименование разделов</t>
  </si>
  <si>
    <t>Удельный показатель  в % к итогу</t>
  </si>
  <si>
    <t>СУММА</t>
  </si>
  <si>
    <t>НОГИРОНЛИГИ БОР ШАХСЛАР УЧУН ШАРОИТ ЯРАТИШ</t>
  </si>
  <si>
    <t>КПП</t>
  </si>
  <si>
    <t>ТЕПЛОВЫЕ СЕТИ</t>
  </si>
  <si>
    <t>НАРУЖНЫЕ СЕТИ НВК</t>
  </si>
  <si>
    <t>ОГРАЖДЕНИЕ ТЕРРИТОРИИ</t>
  </si>
  <si>
    <t>ВСЕГО ПО СМЕТЕ:</t>
  </si>
  <si>
    <t>ОТОПЛЕНИЕ И ВЕНТИЛЯЦИЯ</t>
  </si>
  <si>
    <t>ВОДОПРОВОД И КАНАЛИЗАЦИЯ</t>
  </si>
  <si>
    <t>НАРУЖНЫЕ СЕТИ НЭС</t>
  </si>
  <si>
    <t>О.ЮЛДАШЕВ</t>
  </si>
  <si>
    <t>ПРОВЕРИЛ</t>
  </si>
  <si>
    <t>СОСТАВИЛ</t>
  </si>
  <si>
    <t>КОМП</t>
  </si>
  <si>
    <t>СОЛНЕЧНЫЙ КОЛЛЕКТОР KAIROS THERMO HF 100-1 TR В КОМПЛЕКТЕ С ТЭНОМ НА N=1.5КВТ И БАКОМ НА 100 Л</t>
  </si>
  <si>
    <t>ОБОРУД</t>
  </si>
  <si>
    <t>ШТ</t>
  </si>
  <si>
    <t>РЕГУЛЯТОР СКОРОСТИ РС-1-300</t>
  </si>
  <si>
    <t>1000М</t>
  </si>
  <si>
    <t>КАБЕЛИ СИЛОВЫЕ С МЕДНЫМИ ЖИЛАМИ С ИЗОЛЯЦИЕЙ ИЗ НЕГОРЮЧЕГО ПВХ НА НАПРЯЖЕНИЕ ДО 0,66 КВ ВВГНГ(А) 3Х2,5</t>
  </si>
  <si>
    <t>КАБЕЛЬ</t>
  </si>
  <si>
    <t>КАБЕЛИ СИЛОВЫЕ С МЕДНЫМИ ЖИЛАМИ С ИЗОЛЯЦИЕЙ ИЗ НЕГОРЮЧЕГО ПВХ НА НАПРЯЖЕНИЕ ДО 0,66 КВ ВВГНГ(А) 3Х1,5</t>
  </si>
  <si>
    <t>Т</t>
  </si>
  <si>
    <t>М</t>
  </si>
  <si>
    <t>МАТ</t>
  </si>
  <si>
    <t>М2</t>
  </si>
  <si>
    <t>ПЕРФОРИРОВАННАЯ ЛЕНТА ДЛЯ ПОДВЕСКИ ВОЗДУХОВОДОВ 0,7Х20</t>
  </si>
  <si>
    <t>СМЕСИТЕЛЬ ДЛЯ УМЫВАЛЬНИКА</t>
  </si>
  <si>
    <t>ОТВОДЫ КАНАЛИЗАЦИОННЫЕ ПОЛИЭТИЛЕНОВЫЕ 87 ГРАДУСОВ, Д. 50 ММ</t>
  </si>
  <si>
    <t>ОТВОДЫ КАНАЛИЗАЦИОННЫЕ ПОЛИЭТИЛЕНОВЫЕ 87 ГРАДУСОВ, Д. 110 ММ</t>
  </si>
  <si>
    <t>ШЛАНГ-СИФОН ДЛЯ КАНАЛИЗАЦИИ Д. 110 ММ</t>
  </si>
  <si>
    <t>ХОМУТЫ ДЛЯ КАНАЛИЗАЦИОННЫХ ТРУБ 50 ММ</t>
  </si>
  <si>
    <t>ХОМУТЫ ДЛЯ КАНАЛИЗАЦИОННЫХ ТРУБ 110 ММ</t>
  </si>
  <si>
    <t>ЗОНТ ВЕРТИКАЛЬНЫЙ КАНАЛИЗАЦИОННЫЙ Д.110</t>
  </si>
  <si>
    <t>МУФТЫ КАНАЛИЗАЦИОННЫЕ ПОЛИЭТИЛЕНОВЫЕ Д. 110 ММ</t>
  </si>
  <si>
    <t>ОТВОДЫ ПОЛИПРОПИЛЕНОВЫЕ 90 ГРАДУСОВ Д. 25 ММ</t>
  </si>
  <si>
    <t>МУФТЫ ПОЛИПРОПИЛЕНОВЫЕ Д. 25 ММ</t>
  </si>
  <si>
    <t>ОТВОДЫ ПОЛИПРОПИЛЕНОВЫЕ 90 ГРАДУСОВ Д. 20 ММ</t>
  </si>
  <si>
    <t>УГЛЫ ПОЛИПРОПИЛЕНОВЫЕ КОМБИНИРОВАННЫЕ С НАРУЖНОЙ РЕЗЬБОЙ Д. 20Х1/2 ММ</t>
  </si>
  <si>
    <t>КРАН ШАРОВОЙ ЛАТУННЫЙ С ВН-НАР РЕЗЬБОЙ, Д. 15 ММ</t>
  </si>
  <si>
    <t>ГИБКИЙ ШЛАНГ С ВНУТРЕННЕЙ РЕЗЬБОЙ, 1/2F</t>
  </si>
  <si>
    <t>МУФТЫ ПОЛИПРОПИЛЕНОВЫЕ КОМБИНИРОВАННЫЕ С НАРУЖНОЙ РЕЗЬБОЙ Д. 20Х1/2</t>
  </si>
  <si>
    <t>КЛИПСЫ ПОЛИПРОПИЛЕНОВЫЕ Д. 25 ММ</t>
  </si>
  <si>
    <t>ГИЛЬЗА ИЗ СТАЛЬНЫХ ТРУБ Д. 32Х2,0 ММ, L=0,3 М</t>
  </si>
  <si>
    <t>АСБЕСТ ШНУР Д.6 ММ</t>
  </si>
  <si>
    <t>СВЕТИЛЬНИК LED 24W КВАДРАТНЫЙ С ДАТЧИКОМ ДВИЖЕНИЯ</t>
  </si>
  <si>
    <t>ВЫКЛЮЧАТЕЛЬ ОДНОКЛАВИШНЫЙ</t>
  </si>
  <si>
    <t>РОЗЕТКА ШТЕПСЕЛЬНАЯ С ЗАЗЕМ. КОНТАКТАМИ</t>
  </si>
  <si>
    <t>1000ШТ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</si>
  <si>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</si>
  <si>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t>
  </si>
  <si>
    <t>АКСЕССУАРЫ КРОВЛИ: ВОДОСТОЧНАЯ ЛОТОК</t>
  </si>
  <si>
    <t>М3</t>
  </si>
  <si>
    <t>ДВЕРЬ ИЗ АЛЮМИНИЕВОГО ПРОФИЛЯ</t>
  </si>
  <si>
    <t>444437</t>
  </si>
  <si>
    <t>183</t>
  </si>
  <si>
    <t>КОМПЛ</t>
  </si>
  <si>
    <t>182</t>
  </si>
  <si>
    <t>КГ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</si>
  <si>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</si>
  <si>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97117</t>
  </si>
  <si>
    <t>181</t>
  </si>
  <si>
    <t>ЛАМИНИРОВАННОЕ НАПОЛЬНОЕ ПОКРЫТИЕ ТИПА PERGO</t>
  </si>
  <si>
    <t>85918</t>
  </si>
  <si>
    <t>180</t>
  </si>
  <si>
    <t>ДОСКИ ПОДОКОННЫЕ ИЗ ПВХ</t>
  </si>
  <si>
    <t>85343</t>
  </si>
  <si>
    <t>179</t>
  </si>
  <si>
    <t>ЗВУКОИЗОЛЯЦИОННАЯ ПОДЛОЖКА ПОД ПАРКЕТ 2 ММ</t>
  </si>
  <si>
    <t>83171</t>
  </si>
  <si>
    <t>178</t>
  </si>
  <si>
    <t>ПЕНА МОНТАЖНАЯ (ГЕРМЕТИК ПЕНОПОЛИУРЕТАНОВЫЙ ТИПА MAKROFLEKS, SOUDAL) ДЛЯ ГЕРМЕТИЗАЦИИ СТЫКОВ В БАЛЛОНЧИКЕ ЕМКОСТЬЮ 0,75 Л</t>
  </si>
  <si>
    <t>80625</t>
  </si>
  <si>
    <t>177</t>
  </si>
  <si>
    <t>ШУРУПЫ-САМОРЕЗЫ 35 ММ</t>
  </si>
  <si>
    <t>76853</t>
  </si>
  <si>
    <t>176</t>
  </si>
  <si>
    <t>УНИТАЗЫ С БАЧКОМ ВЫСОКОРАСПОЛАГАЕМЫМ</t>
  </si>
  <si>
    <t>74742</t>
  </si>
  <si>
    <t>175</t>
  </si>
  <si>
    <t>ШУРУПЫ СТРОИТЕЛЬНЫЕ</t>
  </si>
  <si>
    <t>65851</t>
  </si>
  <si>
    <t>174</t>
  </si>
  <si>
    <t>СТАЛЬ УГЛОВАЯ, РАВНОПОЛОЧНАЯ, МАРКА СТАЛИ ВСТ3КП2 РАЗМЕРОМ 50Х50Х5 ММ</t>
  </si>
  <si>
    <t>65140</t>
  </si>
  <si>
    <t>173</t>
  </si>
  <si>
    <t>10 ШТ</t>
  </si>
  <si>
    <t>ДЮБЕЛИ РАСПОРНЫЕ ПОЛИЭТИЛЕНОВЫЕ</t>
  </si>
  <si>
    <t>172</t>
  </si>
  <si>
    <t>171</t>
  </si>
  <si>
    <t>УМЫВАЛЬНИКИ</t>
  </si>
  <si>
    <t>58129</t>
  </si>
  <si>
    <t>170</t>
  </si>
  <si>
    <t>ЗОНТЫ СТАЛЬНЫЕ ИЗ ЛИСТОВОЙ СТАЛИ КРУГЛОГО СЕЧЕНИЯ ДИАМЕТРОМ 100 ММ</t>
  </si>
  <si>
    <t>54118</t>
  </si>
  <si>
    <t>169</t>
  </si>
  <si>
    <t>ВОЗДУХОВОДЫ ИЗ ОЦИНКОВАННОЙ СТАЛИ ТОЛЩИНОЙ 0,55 ММ</t>
  </si>
  <si>
    <t>53445</t>
  </si>
  <si>
    <t>168</t>
  </si>
  <si>
    <t>167</t>
  </si>
  <si>
    <t>166</t>
  </si>
  <si>
    <t>165</t>
  </si>
  <si>
    <t>ДЮБЕЛИ РАСПОРНЫЕ (МАРКА ПО ПРОЕКТУ)</t>
  </si>
  <si>
    <t>49353</t>
  </si>
  <si>
    <t>164</t>
  </si>
  <si>
    <t>ТРУБЫ ВОДОСТОЧНЫЕ</t>
  </si>
  <si>
    <t>47801</t>
  </si>
  <si>
    <t>163</t>
  </si>
  <si>
    <t>162</t>
  </si>
  <si>
    <t>ТРУБОПРОВОДЫ КАНАЛИЗАЦИИ ИЗ ПОЛИЭТИЛЕНОВЫХ ТРУБ, ДИАМЕТРОМ 110 ММ</t>
  </si>
  <si>
    <t>46187</t>
  </si>
  <si>
    <t>161</t>
  </si>
  <si>
    <t>ТРУБОПРОВОДЫ КАНАЛИЗАЦИИ ИЗ ПОЛИЭТИЛЕНОВЫХ ТРУБ, ДИАМЕТРОМ 50 ММ</t>
  </si>
  <si>
    <t>46186</t>
  </si>
  <si>
    <t>160</t>
  </si>
  <si>
    <t>10ШТ</t>
  </si>
  <si>
    <t>159</t>
  </si>
  <si>
    <t>ЛИСТЫ АЛЮМИНИЕВЫЕ МАРКИ АД1Н, ТОЛЩИНОЙ 1 ММ</t>
  </si>
  <si>
    <t>46095</t>
  </si>
  <si>
    <t>158</t>
  </si>
  <si>
    <t>ЛИСТЫ АЛЮМИНИЕВЫЕ МАРКИ АД1Н, ТОЛЩИНОЙ 0,8 ММ</t>
  </si>
  <si>
    <t>46094</t>
  </si>
  <si>
    <t>157</t>
  </si>
  <si>
    <t>ЛИСТЫ АЛЮМИНИЕВЫЕ МАРКИ АД1Н, ТОЛЩИНОЙ 0,5 ММ</t>
  </si>
  <si>
    <t>46093</t>
  </si>
  <si>
    <t>156</t>
  </si>
  <si>
    <t>ЛЕНТЫ АЛЮМИНИЕВЫЕ МАРКИ АД1Н, ШИРИНОЙ 20 ММ, ТОЛЩИНОЙ 0,8 ММ</t>
  </si>
  <si>
    <t>45978</t>
  </si>
  <si>
    <t>155</t>
  </si>
  <si>
    <t>154</t>
  </si>
  <si>
    <t>153</t>
  </si>
  <si>
    <t>152</t>
  </si>
  <si>
    <t>151</t>
  </si>
  <si>
    <t>150</t>
  </si>
  <si>
    <t>149</t>
  </si>
  <si>
    <t>ПРОКЛАДКИ РЕЗИНОВЫЕ (ПЛАСТИНА ТЕХНИЧЕСКАЯ ПРЕССОВАННАЯ)</t>
  </si>
  <si>
    <t>45407</t>
  </si>
  <si>
    <t>148</t>
  </si>
  <si>
    <t>147</t>
  </si>
  <si>
    <t>146</t>
  </si>
  <si>
    <t>145</t>
  </si>
  <si>
    <t>144</t>
  </si>
  <si>
    <t>СМЕСЬ СУХАЯ ДЛЯ ЗАДЕЛКИ ШВОВ</t>
  </si>
  <si>
    <t>45037</t>
  </si>
  <si>
    <t>143</t>
  </si>
  <si>
    <t>142</t>
  </si>
  <si>
    <t>141</t>
  </si>
  <si>
    <t>УПРУГИЕ ОБОЛОЧКИ</t>
  </si>
  <si>
    <t>44695</t>
  </si>
  <si>
    <t>140</t>
  </si>
  <si>
    <t>СТАЛЬ ПОЛОСОВАЯ КИПЯЩАЯ 40Х4 ММ</t>
  </si>
  <si>
    <t>44564</t>
  </si>
  <si>
    <t>139</t>
  </si>
  <si>
    <t>ПЛИТКИ РЯДОВЫЕ</t>
  </si>
  <si>
    <t>44356</t>
  </si>
  <si>
    <t>138</t>
  </si>
  <si>
    <t>ВЕТОШЬ</t>
  </si>
  <si>
    <t>44059</t>
  </si>
  <si>
    <t>137</t>
  </si>
  <si>
    <t>136</t>
  </si>
  <si>
    <t>135</t>
  </si>
  <si>
    <t>134</t>
  </si>
  <si>
    <t>ВИНТЫ САМОНАРЕЗАЮЩИЕ ОЦИНКОВАННЫЕ</t>
  </si>
  <si>
    <t>41030</t>
  </si>
  <si>
    <t>133</t>
  </si>
  <si>
    <t>132</t>
  </si>
  <si>
    <t>ТРУБЫ ПОЛИПРОПИЛЕНОВЫЕ ДЛЯ ГОРЯЧЕЙ ВОДЫ PN20 Д20 /D"1/2, СТЕНКА 3,4/</t>
  </si>
  <si>
    <t>38027</t>
  </si>
  <si>
    <t>131</t>
  </si>
  <si>
    <t>130</t>
  </si>
  <si>
    <t>ДОСКИ ОБРЕЗНЫЕ ХВОЙНЫХ ПОРОД ДЛИНОЙ 4-6,5 М, ШИРИНОЙ 75-150 ММ, ТОЛЩИНОЙ 44 ММ И БОЛЕЕ, III СОРТА</t>
  </si>
  <si>
    <t>36061</t>
  </si>
  <si>
    <t>129</t>
  </si>
  <si>
    <t>ДОСКИ ОБРЕЗНЫЕ ХВОЙНЫХ ПОРОД ДЛИНОЙ 4-6,5 М, ШИРИНОЙ 75-150 ММ, ТОЛЩИНОЙ 25 ММ, III СОРТА</t>
  </si>
  <si>
    <t>36053</t>
  </si>
  <si>
    <t>128</t>
  </si>
  <si>
    <t>127</t>
  </si>
  <si>
    <t>126</t>
  </si>
  <si>
    <t>ШКУРКА ШЛИФОВАЛЬНАЯ ДВУХСЛОЙНАЯ С ЗЕРНИСТОСТЬЮ 40/25</t>
  </si>
  <si>
    <t>35538</t>
  </si>
  <si>
    <t>125</t>
  </si>
  <si>
    <t>124</t>
  </si>
  <si>
    <t>123</t>
  </si>
  <si>
    <t>ЭЛЕКТРОДЫ ДИАМЕТРОМ 4 ММ Э42А</t>
  </si>
  <si>
    <t>35377</t>
  </si>
  <si>
    <t>122</t>
  </si>
  <si>
    <t>ЭЛЕКТРОДЫ ДИАМЕТРОМ 5 ММ Э42А</t>
  </si>
  <si>
    <t>35319</t>
  </si>
  <si>
    <t>121</t>
  </si>
  <si>
    <t>120</t>
  </si>
  <si>
    <t>119</t>
  </si>
  <si>
    <t>118</t>
  </si>
  <si>
    <t>117</t>
  </si>
  <si>
    <t>116</t>
  </si>
  <si>
    <t>115</t>
  </si>
  <si>
    <t>СТАЛЬ ЛИСТОВАЯ ОЦИНКОВАННАЯ ТОЛЩИНОЙ ЛИСТА 0,7 ММ</t>
  </si>
  <si>
    <t>33732</t>
  </si>
  <si>
    <t>114</t>
  </si>
  <si>
    <t>СЕТКА ТКАНАЯ С КВАДРАТНЫМИ ЯЧЕЙКАМИ N 05 БЕЗ ПОКРЫТИЯ</t>
  </si>
  <si>
    <t>33205</t>
  </si>
  <si>
    <t>113</t>
  </si>
  <si>
    <t>ПРОВОЛОКА СТАЛЬНАЯ НИЗКОУГЛЕРОДИСТАЯ РАЗНОГО НАЗНАЧЕНИЯ ОЦИНКОВАННАЯ ДИАМЕТРОМ 1,1 ММ</t>
  </si>
  <si>
    <t>32538</t>
  </si>
  <si>
    <t>112</t>
  </si>
  <si>
    <t>111</t>
  </si>
  <si>
    <t>110</t>
  </si>
  <si>
    <t>ПРОВОЛОКА КАНАТНАЯ ОЦИНКОВАННАЯ ДИАМЕТРОМ 3 ММ</t>
  </si>
  <si>
    <t>32522</t>
  </si>
  <si>
    <t>109</t>
  </si>
  <si>
    <t>ПОКОВКИ ОЦИНКОВАННЫЕ МАССОЙ 2,825 КГ</t>
  </si>
  <si>
    <t>32507</t>
  </si>
  <si>
    <t>108</t>
  </si>
  <si>
    <t>107</t>
  </si>
  <si>
    <t>МАСТИКА ГЕРМЕТИЗИРУЮЩАЯ НЕТВЕРДЕЮЩАЯ "ГЭЛАН"</t>
  </si>
  <si>
    <t>32117</t>
  </si>
  <si>
    <t>106</t>
  </si>
  <si>
    <t>105</t>
  </si>
  <si>
    <t>ТОЛЬ С КРУПНОЗЕРНИСТОЙ ПОСЫПКОЙ ГИДРОИЗОЛЯЦИОННЫЙ МАРКИ ТГ-350</t>
  </si>
  <si>
    <t>31929</t>
  </si>
  <si>
    <t>104</t>
  </si>
  <si>
    <t>РУБЕРОИД КРОВЕЛЬНЫЙ С МЕЛКОЙ ПОСЫПКОЙ РМ-350</t>
  </si>
  <si>
    <t>31926</t>
  </si>
  <si>
    <t>103</t>
  </si>
  <si>
    <t>102</t>
  </si>
  <si>
    <t>КЛЕЙ ДЛЯ ОБЛИЦОВОЧНЫХ РАБОТ (СУХАЯ СМЕСЬ)</t>
  </si>
  <si>
    <t>31719</t>
  </si>
  <si>
    <t>101</t>
  </si>
  <si>
    <t>100</t>
  </si>
  <si>
    <t>ШПАТЛЕВКА КЛЕЕВАЯ</t>
  </si>
  <si>
    <t>31710</t>
  </si>
  <si>
    <t>99</t>
  </si>
  <si>
    <t>98</t>
  </si>
  <si>
    <t>97</t>
  </si>
  <si>
    <t>ДЮБЕЛЬ-ПРОБКИ ДЛ. 65 ММ</t>
  </si>
  <si>
    <t>31478</t>
  </si>
  <si>
    <t>96</t>
  </si>
  <si>
    <t>95</t>
  </si>
  <si>
    <t>ГРУНТОВКА</t>
  </si>
  <si>
    <t>31434</t>
  </si>
  <si>
    <t>94</t>
  </si>
  <si>
    <t>93</t>
  </si>
  <si>
    <t>92</t>
  </si>
  <si>
    <t>ЛАК БИТУМНЫЙ БТ-123</t>
  </si>
  <si>
    <t>31248</t>
  </si>
  <si>
    <t>91</t>
  </si>
  <si>
    <t>КРАСКИ ВОДОЭМУЛЬСИОННЫЕ</t>
  </si>
  <si>
    <t>31054</t>
  </si>
  <si>
    <t>90</t>
  </si>
  <si>
    <t>89</t>
  </si>
  <si>
    <t>88</t>
  </si>
  <si>
    <t>ГИПСОВЫЕ ВЯЖУЩИЕ Г-3</t>
  </si>
  <si>
    <t>30654</t>
  </si>
  <si>
    <t>87</t>
  </si>
  <si>
    <t>86</t>
  </si>
  <si>
    <t>ИЗВЕСТЬ СТРОИТЕЛЬНАЯ НЕГАШЕНАЯ ХЛОРНАЯ МАРКИ А</t>
  </si>
  <si>
    <t>30649</t>
  </si>
  <si>
    <t>85</t>
  </si>
  <si>
    <t>84</t>
  </si>
  <si>
    <t>83</t>
  </si>
  <si>
    <t>30435</t>
  </si>
  <si>
    <t>82</t>
  </si>
  <si>
    <t>100ШТ</t>
  </si>
  <si>
    <t>ДЮБЕЛИ РАСПОРНЫЕ</t>
  </si>
  <si>
    <t>30434</t>
  </si>
  <si>
    <t>81</t>
  </si>
  <si>
    <t>ГВОЗДИ СТРОИТЕЛЬНЫЕ</t>
  </si>
  <si>
    <t>30407</t>
  </si>
  <si>
    <t>80</t>
  </si>
  <si>
    <t>ГВОЗДИ ТОЛЕВЫЕ КРУГЛЫЕ 3,0Х40 ММ</t>
  </si>
  <si>
    <t>30405</t>
  </si>
  <si>
    <t>79</t>
  </si>
  <si>
    <t>ГВОЗДИ СТРОИТЕЛЬНЫЕ С ПЛОСКОЙ ГОЛОВКОЙ 1,6Х50 ММ</t>
  </si>
  <si>
    <t>30389</t>
  </si>
  <si>
    <t>78</t>
  </si>
  <si>
    <t>ГВОЗДИ ПРОВОЛОЧНЫЕ ОЦИНКОВАННЫЕ ДЛЯ АСБЕСТОЦЕМЕНТНОЙ КРОВЛИ 4,5Х120 ММ</t>
  </si>
  <si>
    <t>30383</t>
  </si>
  <si>
    <t>77</t>
  </si>
  <si>
    <t>БОЛТЫ СТРОИТЕЛЬНЫЕ С ГАЙКАМИ И ШАЙБАМИ</t>
  </si>
  <si>
    <t>30322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</si>
  <si>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</si>
  <si>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</si>
  <si>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</si>
  <si>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</si>
  <si>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</si>
  <si>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</si>
  <si>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</si>
  <si>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</si>
  <si>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</si>
  <si>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</si>
  <si>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</si>
  <si>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</si>
  <si>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</si>
  <si>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РАСТВОР ЦЕМЕНТНО-ПЕСЧАНЫЙ М-150</t>
  </si>
  <si>
    <t>12182</t>
  </si>
  <si>
    <t>63</t>
  </si>
  <si>
    <t>РАСТВОР ЦЕМЕНТНО-ИЗВЕСТКОВЫЙ 1:1:6</t>
  </si>
  <si>
    <t>12138</t>
  </si>
  <si>
    <t>62</t>
  </si>
  <si>
    <t>61</t>
  </si>
  <si>
    <t>ВОДА</t>
  </si>
  <si>
    <t>9219</t>
  </si>
  <si>
    <t>60</t>
  </si>
  <si>
    <t>59</t>
  </si>
  <si>
    <t>58</t>
  </si>
  <si>
    <t>57</t>
  </si>
  <si>
    <t>56</t>
  </si>
  <si>
    <t>55</t>
  </si>
  <si>
    <t>54</t>
  </si>
  <si>
    <t>МАШ.-Ч</t>
  </si>
  <si>
    <t>53</t>
  </si>
  <si>
    <t>СВАРОЧНЫЕ АППАРАТЫ РУЧНЫЕ ДЛЯ СВАРКИ ПЛАСТИКОВЫХ ТРУБ</t>
  </si>
  <si>
    <t>3364</t>
  </si>
  <si>
    <t>52</t>
  </si>
  <si>
    <t>51</t>
  </si>
  <si>
    <t>50</t>
  </si>
  <si>
    <t>49</t>
  </si>
  <si>
    <t>48</t>
  </si>
  <si>
    <t>47</t>
  </si>
  <si>
    <t>ПЕРФОРАТОРЫ ЭЛЕКТРИЧЕСКИЕ</t>
  </si>
  <si>
    <t>2875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</si>
  <si>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</si>
  <si>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</si>
  <si>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</si>
  <si>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</si>
  <si>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</si>
  <si>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</si>
  <si>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</si>
  <si>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</si>
  <si>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</si>
  <si>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ШУРУПОВЕРТЫ СТРОИТЕЛЬНО-МОНТАЖНЫЕ</t>
  </si>
  <si>
    <t>2209</t>
  </si>
  <si>
    <t>37</t>
  </si>
  <si>
    <t>УСТАНОВКИ ДЛЯ СВАРКИ РУЧНОЙ ДУГОВОЙ (ПОСТОЯННОГО ТОКА)</t>
  </si>
  <si>
    <t>2016</t>
  </si>
  <si>
    <t>36</t>
  </si>
  <si>
    <t>35</t>
  </si>
  <si>
    <t>34</t>
  </si>
  <si>
    <t>РАСТВОРОСМЕСИТЕЛИ ПЕРЕДВИЖНЫЕ 65 Л</t>
  </si>
  <si>
    <t>1914</t>
  </si>
  <si>
    <t>33</t>
  </si>
  <si>
    <t>32</t>
  </si>
  <si>
    <t>31</t>
  </si>
  <si>
    <t>30</t>
  </si>
  <si>
    <t>СТАНОК КАМНЕРЕЗНЫЙ УНИВЕРСАЛЬНЫЙ</t>
  </si>
  <si>
    <t>1702</t>
  </si>
  <si>
    <t>29</t>
  </si>
  <si>
    <t>РАСТВОРОНАСОСЫ 1 М3/Ч</t>
  </si>
  <si>
    <t>1609</t>
  </si>
  <si>
    <t>28</t>
  </si>
  <si>
    <t>27</t>
  </si>
  <si>
    <t>26</t>
  </si>
  <si>
    <t>ПИЛЫ ДИСКОВЫЕ ЭЛЕКТРИЧЕСКИЕ</t>
  </si>
  <si>
    <t>1523</t>
  </si>
  <si>
    <t>25</t>
  </si>
  <si>
    <t>24</t>
  </si>
  <si>
    <t>23</t>
  </si>
  <si>
    <t>ШУРУПОВЕРТЫ</t>
  </si>
  <si>
    <t>1041</t>
  </si>
  <si>
    <t>22</t>
  </si>
  <si>
    <t>КОТЛЫ БИТУМНЫЕ ПЕРЕДВИЖНЫЕ 400 Л</t>
  </si>
  <si>
    <t>913</t>
  </si>
  <si>
    <t>21</t>
  </si>
  <si>
    <t>КРАНЫ НА АВТОМОБИЛЬНОМ ХОДУ ПРИ РАБОТЕ НА ДРУГИХ ВИДАХ СТРОИТЕЛЬСТВА 10 Т</t>
  </si>
  <si>
    <t>762</t>
  </si>
  <si>
    <t>20</t>
  </si>
  <si>
    <t>19</t>
  </si>
  <si>
    <t>18</t>
  </si>
  <si>
    <t>17</t>
  </si>
  <si>
    <t>16</t>
  </si>
  <si>
    <t>15</t>
  </si>
  <si>
    <t>14</t>
  </si>
  <si>
    <t>ДРЕЛИ ЭЛЕКТРИЧЕСКИЕ</t>
  </si>
  <si>
    <t>521</t>
  </si>
  <si>
    <t>13</t>
  </si>
  <si>
    <t>12</t>
  </si>
  <si>
    <t>ВИБРАТОРЫ ПОВЕРХНОСТНЫЕ</t>
  </si>
  <si>
    <t>404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</si>
  <si>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</si>
  <si>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</si>
  <si>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</si>
  <si>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</si>
  <si>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</si>
  <si>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</si>
  <si>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</si>
  <si>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</si>
  <si>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</si>
  <si>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ЧЕЛ.-Ч</t>
  </si>
  <si>
    <t>ЗАТРАТЫ ТРУДА МАШИНИСТОВ</t>
  </si>
  <si>
    <t>2</t>
  </si>
  <si>
    <t>ЗАТРАТЫ ТРУДА РАБОЧИХ-СТРОИТЕЛЕЙ</t>
  </si>
  <si>
    <t>1</t>
  </si>
  <si>
    <t>100М2</t>
  </si>
  <si>
    <t>100М</t>
  </si>
  <si>
    <t>100 М ТРУБОПРОВОДА</t>
  </si>
  <si>
    <t>100 М2 ПОВЕРХНОСТИ ПОКРЫТИЯ ИЗОЛЯЦИИ</t>
  </si>
  <si>
    <t>ПОКРЫТИЕ ПОВЕРХНОСТИ ИЗОЛЯЦИИ ТРУБОПРОВОДОВ УПРУГИМИ ОБОЛОЧКАМИ: СТЕКЛОПЛАСТИКАМИ РСТ, ТКАНЯМИ СТЕКЛЯННЫМИ</t>
  </si>
  <si>
    <t>Е2601-052-01 МИНСТРОЙИЖКХ РУЗ НОМ. 42 03.03.23 Г.</t>
  </si>
  <si>
    <t>100 М</t>
  </si>
  <si>
    <t>ЗАЗЕМЛЯЮЩИЕ ПРОВОДНИКИ. ЗАЗЕМЛИТЕЛЬ ГОРИЗОНТАЛЬНЫЙ ИЗ СТАЛИ ПОЛОСОВОЙ СЕЧЕНИЕМ 160 ММ2</t>
  </si>
  <si>
    <t>Ц0802-472-02 ДОП. 8</t>
  </si>
  <si>
    <t>ЗАЗЕМЛИТЕЛЬ ВЕРТИКАЛЬНЫЙ ИЗ УГЛОВОЙ СТАЛИ, РАЗМЕР, ММ 50Х50Х5</t>
  </si>
  <si>
    <t>Ц0802-471-01 ДОП. 8</t>
  </si>
  <si>
    <t>ЗАЗЕМЛЕНИЕ</t>
  </si>
  <si>
    <t>ПРОВОД В ЗАЩИТНОЙ ОБОЛОЧКЕ ИЛИ КАБЕЛЬ ДВУХ-ТРЕХЖИЛЬНЫЕ ПОД ШТУКАТУРКУ ПО СТЕНАМ ИЛИ В БОРОЗДАХ</t>
  </si>
  <si>
    <t>Ц0802-403-03</t>
  </si>
  <si>
    <t>ВЫКЛЮЧАТЕЛИ, ПЕРЕКЛЮЧАТЕЛИ И ШТЕПСЕЛЬНЫЕ РОЗЕТКИ. РОЗЕТКА ШТЕПСЕЛЬНАЯ УТОПЛЕННОГО ТИПА ПРИ СКРЫТОЙ ПРОВОДКЕ</t>
  </si>
  <si>
    <t>Ц0803-591-09</t>
  </si>
  <si>
    <t>ВЫКЛЮЧАТЕЛИ, ПЕРЕКЛЮЧАТЕЛИ И ШТЕПСЕЛЬНЫЕ РОЗЕТКИ. ВЫКЛЮЧАТЕЛЬ ОДНОКЛАВИШНЫЙ УТОПЛЕННОГО ТИПА ПРИ СКРЫТОЙ ПРОВОДКЕ</t>
  </si>
  <si>
    <t>Ц0803-591-02</t>
  </si>
  <si>
    <t>ЩИТКИ, УСТАНАВЛИВАЕМЫЕ НА СТЕНЕ РАСПОРНЫМИ ДЮБЕЛЯМИ, МАССА ЩИТКА, КГ, ДО 6</t>
  </si>
  <si>
    <t>Ц0803-599-09</t>
  </si>
  <si>
    <t>10КОМПЛ.</t>
  </si>
  <si>
    <t>УСТАНОВКА НАГРЕВАТЕЛЕЙ ИНДИВИДУАЛЬНЫХ ВОДОВОДЯНЫХ</t>
  </si>
  <si>
    <t>Е1701-008-01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</si>
  <si>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</si>
  <si>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Е1604-005-01 МИНСТРОЙ РУЗ НОМ</t>
  </si>
  <si>
    <t>ВНУТРЕННЯЯ СИСТЕМА ГВС</t>
  </si>
  <si>
    <t>ВНУТРЕННЯЯ СИСТЕМА ХВС</t>
  </si>
  <si>
    <t>ПРОКЛАДКА ТРУБОПРОВОДОВ КАНАЛИЗАЦИИ ИЗ ПОЛИЭТИЛЕНОВЫХ ТРУБ С УСТАНОВКОЙ ФАСОННЫХ ЧАСТЕЙ ДИАМЕТРОМ: 110 ММ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</si>
  <si>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</si>
  <si>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50 ММ</t>
  </si>
  <si>
    <t>Е1604-003-01 МИНСТРОЙ РУЗ НОМ</t>
  </si>
  <si>
    <t>ВНУТРЕННЯЯ СИСТЕМА КАНАЛИЗАЦИИ К1</t>
  </si>
  <si>
    <t>УСТАНОВКА УНИТАЗОВ С БАЧКОМ ВЫСОКОРАСПОЛАГАЕМЫМ</t>
  </si>
  <si>
    <t>Е1701-010-02МИНСТРОЙ РУЗ 05.01.21 N 2</t>
  </si>
  <si>
    <t>УСТАНОВКА УМЫВАЛЬНИКОВ ОДИНОЧНЫХ С ПОДВОДКОЙ ХОЛОДНОЙ И ГОРЯЧЕЙ ВОДЫ</t>
  </si>
  <si>
    <t>Е1701-009-14МИНСТРОЙ РУЗ 05.01.21 N 2</t>
  </si>
  <si>
    <t>САНТЕХОБОРУДОВАНИЕ</t>
  </si>
  <si>
    <t>ВЕНТИЛЯТОР</t>
  </si>
  <si>
    <t>ЗОНТ</t>
  </si>
  <si>
    <t>УСТАНОВКА ЗОНТОВ НАД ШАХТАМИ ИЗ ЛИСТОВОЙ И ОЦИНКОВАННОЙ СТАЛИ КРУГЛОГО СЕЧЕНИЯ ДИАМЕТРОМ 100 ММ</t>
  </si>
  <si>
    <t>Е2002-009-01 ДОП. 3</t>
  </si>
  <si>
    <t>100 М2 ПОВЕРХНОСТИ ВОЗДУХОВОДОВ</t>
  </si>
  <si>
    <t>ПРОКЛАДКА ВОЗДУХОВОДОВ ИЗ ЛИСТОВОЙ, ОЦИНКОВАННОЙ СТАЛИ И АЛЮМИНИЯ КЛАССА Н [НОРМАЛЬНЫЕ] ТОЛЩИНОЙ 0,55 ММ</t>
  </si>
  <si>
    <t>Е2001-001-03</t>
  </si>
  <si>
    <t>МОНТАЖ ПРОТОЧНЫХ ВОДОНАГРЕВАТЕЛЕЙ ЭЛЕКТРИЧЕСКИХ НАСТЕННЫХ</t>
  </si>
  <si>
    <t>Ц0803-602-06 МИНСТРОЙ РУЗ 05.01.21 N 2</t>
  </si>
  <si>
    <t>СИСТЕМА ОТОПЛЕНИЯ</t>
  </si>
  <si>
    <t>100М2 ОКРАШИВАЕМОЙ ПОВЕРХНОСТИ</t>
  </si>
  <si>
    <t>100М2 ОШТУКАТУРИВАЕМОЙ ПОВЕРХНОСТИ</t>
  </si>
  <si>
    <t>100М2 ПОВЕРХНОСТИ ОБЛИЦОВКИ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</si>
  <si>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</si>
  <si>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Е1501-019-05</t>
  </si>
  <si>
    <t>ОШТУКАТУРИВАНИЕ ПОВЕРХНОСТЕЙ ЦЕМЕНТНО-ИЗВЕСТКОВЫМ РАСТВОРОМ ПО КАМНЮ И БЕТОНУ ПРОСТОЕ СТЕН</t>
  </si>
  <si>
    <t>Е1502-016-01 ДОП. 12 МИНСТРОЙ РУЗ N 519 ОТ 18.11.2019 Г.</t>
  </si>
  <si>
    <t>ОКРАСКА ПОЛИВИНИЛАЦЕТАТНЫМИ ВОДОЭМУЛЬСИОННЫМИ СОСТАВАМИ УЛУЧШЕННАЯ ПО ШТУКАТУРКЕ СТЕН</t>
  </si>
  <si>
    <t>Е1504-005-03 ДОП. 4</t>
  </si>
  <si>
    <t>Е1502-016-03 ДОП. 12 МИНСТРОЙ РУЗ N 519 ОТ 18.11.2019 Г.</t>
  </si>
  <si>
    <t>ВНУТРЕННЯЯ ОТДЕЛКА</t>
  </si>
  <si>
    <t>УКЛАДКА ЛАМИНИРОВАННОГО НАПОЛЬНОГО ПОКРЫТИЯ, "ПЛАВАЮЩИМ" СПОСОБОМ, ТИПА PERGO БЕЗ КЛЕЯ</t>
  </si>
  <si>
    <t>Е1101-034-08 МИНСТРОЙ РУЗ 05.01.21 N 9</t>
  </si>
  <si>
    <t>УСТРОЙСТВО СТЯЖЕК ЦЕМЕНТНЫХ НА КАЖДЫЕ 5 ММ ИЗМЕНЕНИЯ ТОЛЩИНЫ СТЯЖКИ ДОБАВЛЯТЬ К НОРМЕ 11-01-011-01</t>
  </si>
  <si>
    <t>Е1101-011-02 МИНСТРОЙ РУЗ 05.01.21 N 9 К=4</t>
  </si>
  <si>
    <t>УСТРОЙСТВО СТЯЖЕК ЦЕМЕНТНЫХ ТОЛЩИНОЙ 20 ММ</t>
  </si>
  <si>
    <t>Е1101-011-01 МИНСТРОЙ РУЗ 05.01.21 N 9</t>
  </si>
  <si>
    <t>УСТРОЙСТВО ТЕПЛО- И ЗВУКОИЗОЛЯЦИИ СПЛОШНОЙ ИЗ ПЛИТ ИЛИ МАТОВ МИНЕРАЛОВАТНЫХ ИЛИ СТЕКЛОВОЛОКНИСТЫХ</t>
  </si>
  <si>
    <t>Е1101-009-01 МИНСТРОЙ РУЗ 05.01.21 N 9</t>
  </si>
  <si>
    <t>ПОЛЫ ЛАМИНАТНЫЕ</t>
  </si>
  <si>
    <t>ПОЛЫ</t>
  </si>
  <si>
    <t>УСТРОЙСТВО МЕЛКИХ ПОКРЫТИЙ [БРАНДМАУЭРЫ, ПАРАПЕТЫ, СВЕСЫ И Т.П.] ИЗ ЛИСТОВОЙ ОЦИНКОВАННОЙ СТАЛИ</t>
  </si>
  <si>
    <t>Е1201-010-01 МИНСТРОЙ РУЗ 05.01.21 N 3</t>
  </si>
  <si>
    <t>УСТАНОВКА ПОДОКОННЫХ ДОСОК ИЗ ПВХ В КАМЕННЫХ СТЕНАХ ТОЛЩИНОЙ ДО 0,51 М.. ДОСКИ ПОДОКОННЫЕ ИЗ ПВХ</t>
  </si>
  <si>
    <t>Е1001-035-01ДОП.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</si>
  <si>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М2. ДВЕРЬ ИЗ АЛЮМИНИЕВОГО ПРОФИЛЯ</t>
  </si>
  <si>
    <t>Е1001-037-01ДОП. 11 ГОСАРХИТЕКТСТРОЙ РУЗ ПР. № 429 ОТ 15.12.17 Г.</t>
  </si>
  <si>
    <t>100 М2</t>
  </si>
  <si>
    <t>ПРОЕМЫ</t>
  </si>
  <si>
    <t>100М ТРУБ</t>
  </si>
  <si>
    <t>НАВЕСКА ВОДОСТОЧНЫХ ТРУБ ПО СТЕНАМ ИЗ КИРПИЧА ИЛИ ЛЕГКОГО БЕТОНА, ДИАМЕТРОМ ДО: 140 ММ</t>
  </si>
  <si>
    <t>Е1201-008-03 МИНСТРОЙ РУЗ 05.01.21 N 3</t>
  </si>
  <si>
    <t>УСТРОЙСТВО ЖЕЛОБОВ ПОДВЕСНЫХ</t>
  </si>
  <si>
    <t>Е1201-009-02 МИНСТРОЙ РУЗ 05.01.21 N 3</t>
  </si>
  <si>
    <t>КРОВЛЯ</t>
  </si>
  <si>
    <t>182.3</t>
  </si>
  <si>
    <t>182.2</t>
  </si>
  <si>
    <t>182.1</t>
  </si>
  <si>
    <t>177.1</t>
  </si>
  <si>
    <t>166.2</t>
  </si>
  <si>
    <t>166.1</t>
  </si>
  <si>
    <t>118.2</t>
  </si>
  <si>
    <t>118.1</t>
  </si>
  <si>
    <t>109.2</t>
  </si>
  <si>
    <t>109.1</t>
  </si>
  <si>
    <t>105.4</t>
  </si>
  <si>
    <t>105.3</t>
  </si>
  <si>
    <t>105.2</t>
  </si>
  <si>
    <t>105.1</t>
  </si>
  <si>
    <t>103.4</t>
  </si>
  <si>
    <t>103.3</t>
  </si>
  <si>
    <t>103.2</t>
  </si>
  <si>
    <t>103.1</t>
  </si>
  <si>
    <t>102.2</t>
  </si>
  <si>
    <t>102.1</t>
  </si>
  <si>
    <t>96.3</t>
  </si>
  <si>
    <t>96.2</t>
  </si>
  <si>
    <t>96.1</t>
  </si>
  <si>
    <t>61.1</t>
  </si>
  <si>
    <t>60.5</t>
  </si>
  <si>
    <t>60.4</t>
  </si>
  <si>
    <t>60.3</t>
  </si>
  <si>
    <t>60.2</t>
  </si>
  <si>
    <t>60.1</t>
  </si>
  <si>
    <t>59.3</t>
  </si>
  <si>
    <t>59.2</t>
  </si>
  <si>
    <t>59.1</t>
  </si>
  <si>
    <t>56.1</t>
  </si>
  <si>
    <t>55.8</t>
  </si>
  <si>
    <t>55.7</t>
  </si>
  <si>
    <t>55.6</t>
  </si>
  <si>
    <t>55.5</t>
  </si>
  <si>
    <t>55.4</t>
  </si>
  <si>
    <t>55.3</t>
  </si>
  <si>
    <t>55.2</t>
  </si>
  <si>
    <t>55.1</t>
  </si>
  <si>
    <t>53.1</t>
  </si>
  <si>
    <t>52.5</t>
  </si>
  <si>
    <t>52.4</t>
  </si>
  <si>
    <t>52.3</t>
  </si>
  <si>
    <t>52.2</t>
  </si>
  <si>
    <t>52.1</t>
  </si>
  <si>
    <t>51.4</t>
  </si>
  <si>
    <t>51.3</t>
  </si>
  <si>
    <t>51.2</t>
  </si>
  <si>
    <t>51.1</t>
  </si>
  <si>
    <t>50.5</t>
  </si>
  <si>
    <t>50.4</t>
  </si>
  <si>
    <t>50.3</t>
  </si>
  <si>
    <t>50.2</t>
  </si>
  <si>
    <t>50.1</t>
  </si>
  <si>
    <t>49.4</t>
  </si>
  <si>
    <t>49.3</t>
  </si>
  <si>
    <t>49.2</t>
  </si>
  <si>
    <t>49.1</t>
  </si>
  <si>
    <t>48.3</t>
  </si>
  <si>
    <t>48.2</t>
  </si>
  <si>
    <t>48.1</t>
  </si>
  <si>
    <t>45.1</t>
  </si>
  <si>
    <t>43.2</t>
  </si>
  <si>
    <t>43.1</t>
  </si>
  <si>
    <t>42.4</t>
  </si>
  <si>
    <t>42.3</t>
  </si>
  <si>
    <t>42.2</t>
  </si>
  <si>
    <t>42.1</t>
  </si>
  <si>
    <t>40.3</t>
  </si>
  <si>
    <t>40.2</t>
  </si>
  <si>
    <t>40.1</t>
  </si>
  <si>
    <t>39.4</t>
  </si>
  <si>
    <t>39.3</t>
  </si>
  <si>
    <t>39.2</t>
  </si>
  <si>
    <t>39.1</t>
  </si>
  <si>
    <t>37.2</t>
  </si>
  <si>
    <t>37.1</t>
  </si>
  <si>
    <t>35.3</t>
  </si>
  <si>
    <t>35.2</t>
  </si>
  <si>
    <t>35.1</t>
  </si>
  <si>
    <t>34.3</t>
  </si>
  <si>
    <t>34.2</t>
  </si>
  <si>
    <t>34.1</t>
  </si>
  <si>
    <t>33.3</t>
  </si>
  <si>
    <t>33.2</t>
  </si>
  <si>
    <t>33.1</t>
  </si>
  <si>
    <t>31.1</t>
  </si>
  <si>
    <t>29.7</t>
  </si>
  <si>
    <t>29.6</t>
  </si>
  <si>
    <t>29.5</t>
  </si>
  <si>
    <t>29.4</t>
  </si>
  <si>
    <t>29.3</t>
  </si>
  <si>
    <t>29.2</t>
  </si>
  <si>
    <t>29.1</t>
  </si>
  <si>
    <t>28.5</t>
  </si>
  <si>
    <t>28.4</t>
  </si>
  <si>
    <t>28.3</t>
  </si>
  <si>
    <t>28.2</t>
  </si>
  <si>
    <t>28.1</t>
  </si>
  <si>
    <t>27.7</t>
  </si>
  <si>
    <t>27.6</t>
  </si>
  <si>
    <t>27.5</t>
  </si>
  <si>
    <t>27.4</t>
  </si>
  <si>
    <t>27.3</t>
  </si>
  <si>
    <t>27.2</t>
  </si>
  <si>
    <t>27.1</t>
  </si>
  <si>
    <t>25.3</t>
  </si>
  <si>
    <t>25.2</t>
  </si>
  <si>
    <t>25.1</t>
  </si>
  <si>
    <t>23.6</t>
  </si>
  <si>
    <t>23.5</t>
  </si>
  <si>
    <t>23.4</t>
  </si>
  <si>
    <t>23.3</t>
  </si>
  <si>
    <t>23.2</t>
  </si>
  <si>
    <t>23.1</t>
  </si>
  <si>
    <t>19.4</t>
  </si>
  <si>
    <t>19.3</t>
  </si>
  <si>
    <t>19.2</t>
  </si>
  <si>
    <t>19.1</t>
  </si>
  <si>
    <t>15.1</t>
  </si>
  <si>
    <t>14.9</t>
  </si>
  <si>
    <t>14.8</t>
  </si>
  <si>
    <t>14.7</t>
  </si>
  <si>
    <t>14.6</t>
  </si>
  <si>
    <t>14.5</t>
  </si>
  <si>
    <t>14.4</t>
  </si>
  <si>
    <t>14.3</t>
  </si>
  <si>
    <t>14.2</t>
  </si>
  <si>
    <t>14.1</t>
  </si>
  <si>
    <t>13.9</t>
  </si>
  <si>
    <t>13.8</t>
  </si>
  <si>
    <t>13.7</t>
  </si>
  <si>
    <t>13.6</t>
  </si>
  <si>
    <t>13.5</t>
  </si>
  <si>
    <t>13.4</t>
  </si>
  <si>
    <t>13.3</t>
  </si>
  <si>
    <t>13.2</t>
  </si>
  <si>
    <t>13.1</t>
  </si>
  <si>
    <t>12.3</t>
  </si>
  <si>
    <t>12.2</t>
  </si>
  <si>
    <t>12.1</t>
  </si>
  <si>
    <t>11.9</t>
  </si>
  <si>
    <t>11.8</t>
  </si>
  <si>
    <t>11.7</t>
  </si>
  <si>
    <t>11.6</t>
  </si>
  <si>
    <t>11.5</t>
  </si>
  <si>
    <t>11.4</t>
  </si>
  <si>
    <t>11.3</t>
  </si>
  <si>
    <t>11.2</t>
  </si>
  <si>
    <t>11.1</t>
  </si>
  <si>
    <t>10.2</t>
  </si>
  <si>
    <t>10.1</t>
  </si>
  <si>
    <t>9.2</t>
  </si>
  <si>
    <t>9.1</t>
  </si>
  <si>
    <t>8.2</t>
  </si>
  <si>
    <t>8.1</t>
  </si>
  <si>
    <t>7.1</t>
  </si>
  <si>
    <t>6.2</t>
  </si>
  <si>
    <t>6.1</t>
  </si>
  <si>
    <t>5.2</t>
  </si>
  <si>
    <t>5.1</t>
  </si>
  <si>
    <t>4.1</t>
  </si>
  <si>
    <t>3.3</t>
  </si>
  <si>
    <t>3.2</t>
  </si>
  <si>
    <t>3.1</t>
  </si>
  <si>
    <t>2.2</t>
  </si>
  <si>
    <t>2.1</t>
  </si>
  <si>
    <t>1.2</t>
  </si>
  <si>
    <t>1.1</t>
  </si>
  <si>
    <t>по проектным данным</t>
  </si>
  <si>
    <t>на. ед. измерения</t>
  </si>
  <si>
    <t xml:space="preserve">Количество </t>
  </si>
  <si>
    <t>Единица измерения</t>
  </si>
  <si>
    <t>Наименование работ и затрат</t>
  </si>
  <si>
    <t>Шифр номера нормативов и коды ресурсов</t>
  </si>
  <si>
    <t>АЛЬБОМ</t>
  </si>
  <si>
    <t>Основание:</t>
  </si>
  <si>
    <t>(наименование работ и затрат, наименование объекта)</t>
  </si>
  <si>
    <t>ОБЩЕСТРОИТЕЛЬНЫЕ РАБОТЫ,</t>
  </si>
  <si>
    <t xml:space="preserve">на </t>
  </si>
  <si>
    <t>(локальная ресурсная смета)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</si>
  <si>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</si>
  <si>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(наименование стройки)</t>
  </si>
  <si>
    <t>Форма N 5</t>
  </si>
  <si>
    <t>Проверил:</t>
  </si>
  <si>
    <t>Составил:</t>
  </si>
  <si>
    <t>СУМ</t>
  </si>
  <si>
    <t>Итого по оборудованию</t>
  </si>
  <si>
    <t>комп</t>
  </si>
  <si>
    <t>Солнечный коллектор KAIROS THERMO HF 100-1 TR в комплекте с тэном на N±1.5кВт и баком на 100 л</t>
  </si>
  <si>
    <t>ТОБОРУД</t>
  </si>
  <si>
    <t>42.</t>
  </si>
  <si>
    <t>шт</t>
  </si>
  <si>
    <t>41.</t>
  </si>
  <si>
    <t>40.</t>
  </si>
  <si>
    <t>39.</t>
  </si>
  <si>
    <t>38.</t>
  </si>
  <si>
    <t>37.</t>
  </si>
  <si>
    <t>36.</t>
  </si>
  <si>
    <t>35.</t>
  </si>
  <si>
    <t>34.</t>
  </si>
  <si>
    <t>33.</t>
  </si>
  <si>
    <t>32.</t>
  </si>
  <si>
    <t>31.</t>
  </si>
  <si>
    <t>30.</t>
  </si>
  <si>
    <t>29.</t>
  </si>
  <si>
    <t>28.</t>
  </si>
  <si>
    <t>Регулятор скорости РС-1-300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</si>
  <si>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</si>
  <si>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</si>
  <si>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</si>
  <si>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</si>
  <si>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</si>
  <si>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</si>
  <si>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</si>
  <si>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</si>
  <si>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</si>
  <si>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</si>
  <si>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</si>
  <si>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</si>
  <si>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</si>
  <si>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</si>
  <si>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</si>
  <si>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</si>
  <si>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</si>
  <si>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</si>
  <si>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</si>
  <si>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</si>
  <si>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</si>
  <si>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</si>
  <si>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</si>
  <si>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</si>
  <si>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</si>
  <si>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</si>
  <si>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</si>
  <si>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Оборудование</t>
  </si>
  <si>
    <t>1000м</t>
  </si>
  <si>
    <t>Кабели силовые с медными жилами с изоляцией из негорючего ПВХ на напряжение до 0,66 кв ВВГнг(А) 3х2,5</t>
  </si>
  <si>
    <t>ТКАБЕЛЬ</t>
  </si>
  <si>
    <t>Кабели силовые с медными жилами с изоляцией из негорючего ПВХ на напряжение до 0,66 кв ВВГнг(А) 3х1,5</t>
  </si>
  <si>
    <t>81.</t>
  </si>
  <si>
    <t>80.</t>
  </si>
  <si>
    <t>м</t>
  </si>
  <si>
    <t>ТМАТ</t>
  </si>
  <si>
    <t>79.</t>
  </si>
  <si>
    <t>78.</t>
  </si>
  <si>
    <t>м2</t>
  </si>
  <si>
    <t>77.</t>
  </si>
  <si>
    <t>76.</t>
  </si>
  <si>
    <t>75.</t>
  </si>
  <si>
    <t>74.</t>
  </si>
  <si>
    <t>73.</t>
  </si>
  <si>
    <t>72.</t>
  </si>
  <si>
    <t>71.</t>
  </si>
  <si>
    <t>70.</t>
  </si>
  <si>
    <t>69.</t>
  </si>
  <si>
    <t>68.</t>
  </si>
  <si>
    <t>67.</t>
  </si>
  <si>
    <t>66.</t>
  </si>
  <si>
    <t>65.</t>
  </si>
  <si>
    <t>64.</t>
  </si>
  <si>
    <t>Перфорированная лента для подвески воздуховодов 0,7х20</t>
  </si>
  <si>
    <t>63.</t>
  </si>
  <si>
    <t>Смеситель для умывальника</t>
  </si>
  <si>
    <t>62.</t>
  </si>
  <si>
    <t>Отводы канализационные полиэтиленовые 87 градусов, д. 50 мм</t>
  </si>
  <si>
    <t>61.</t>
  </si>
  <si>
    <t>Отводы канализационные полиэтиленовые 87 градусов, д. 110 мм</t>
  </si>
  <si>
    <t>60.</t>
  </si>
  <si>
    <t>59.</t>
  </si>
  <si>
    <t>58.</t>
  </si>
  <si>
    <t>57.</t>
  </si>
  <si>
    <t>56.</t>
  </si>
  <si>
    <t>Шланг-сифон для канализации д. 110 мм</t>
  </si>
  <si>
    <t>55.</t>
  </si>
  <si>
    <t>54.</t>
  </si>
  <si>
    <t>53.</t>
  </si>
  <si>
    <t>Хомуты для канализационных труб 50 мм</t>
  </si>
  <si>
    <t>52.</t>
  </si>
  <si>
    <t>Хомуты для канализационных труб 110 мм</t>
  </si>
  <si>
    <t>51.</t>
  </si>
  <si>
    <t>Зонт вертикальный канализационный д.110</t>
  </si>
  <si>
    <t>50.</t>
  </si>
  <si>
    <t>49.</t>
  </si>
  <si>
    <t>Муфты канализационные полиэтиленовые д. 110 мм</t>
  </si>
  <si>
    <t>48.</t>
  </si>
  <si>
    <t>47.</t>
  </si>
  <si>
    <t>46.</t>
  </si>
  <si>
    <t>Отводы полипропиленовые 90 градусов д. 25 мм</t>
  </si>
  <si>
    <t>45.</t>
  </si>
  <si>
    <t>Муфты полипропиленовые д. 25 мм</t>
  </si>
  <si>
    <t>44.</t>
  </si>
  <si>
    <t>Отводы полипропиленовые 90 градусов д. 20 мм</t>
  </si>
  <si>
    <t>43.</t>
  </si>
  <si>
    <t>Углы полипропиленовые комбинированные с наружной резьбой д. 20х1/2 мм</t>
  </si>
  <si>
    <t>Кран шаровой латунный с вн-нар резьбой, д. 15 мм</t>
  </si>
  <si>
    <t>Гибкий шланг с внутренней резьбой, 1/2F</t>
  </si>
  <si>
    <t>Муфты полипропиленовые комбинированные с наружной резьбой д. 20х1/2</t>
  </si>
  <si>
    <t>Клипсы полипропиленовые д. 25 мм</t>
  </si>
  <si>
    <t>Гильза из стальных труб д. 32х2,0 мм, L±0,3 м</t>
  </si>
  <si>
    <t>Асбест шнур д.6 мм</t>
  </si>
  <si>
    <t>Светильник LED 24W квадратный с датчиком движения</t>
  </si>
  <si>
    <t>Выключатель одноклавишный</t>
  </si>
  <si>
    <t>Розетка штепсельная с зазем. контактами</t>
  </si>
  <si>
    <t>1000шт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</si>
  <si>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</si>
  <si>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t>
  </si>
  <si>
    <t>Аксессуары кровли: Водосточная лоток</t>
  </si>
  <si>
    <t>м3</t>
  </si>
  <si>
    <t>Итого по материальным ресурсам</t>
  </si>
  <si>
    <t>Дверь из алюминиевого профиля</t>
  </si>
  <si>
    <t>компл</t>
  </si>
  <si>
    <t>кг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</si>
  <si>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</si>
  <si>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Ламинированное напольное покрытие типа PERGO</t>
  </si>
  <si>
    <t>Доски подоконные из ПВХ</t>
  </si>
  <si>
    <t>Звукоизоляционная подложка под паркет 2 мм</t>
  </si>
  <si>
    <t>Пена монтажная (герметик пенополиуретановый типа Makrofleks, Soudal) для герметизации стыков в баллончике емкостью 0,75 л</t>
  </si>
  <si>
    <t>Шурупы-саморезы 35 мм</t>
  </si>
  <si>
    <t>Унитазы с бачком высокорасполагаемым</t>
  </si>
  <si>
    <t>т</t>
  </si>
  <si>
    <t>Шурупы строительные</t>
  </si>
  <si>
    <t>Сталь угловая, равнополочная, марка стали ВСт3кп2 размером 50х50х5 мм</t>
  </si>
  <si>
    <t>10 шт</t>
  </si>
  <si>
    <t>Дюбели распорные полиэтиленовые</t>
  </si>
  <si>
    <t>Умывальники</t>
  </si>
  <si>
    <t>Зонты стальные из листовой стали круглого сечения диаметром 100 мм</t>
  </si>
  <si>
    <t>Воздуховоды из оцинкованной стали толщиной 0,55 мм</t>
  </si>
  <si>
    <t>113.</t>
  </si>
  <si>
    <t>112.</t>
  </si>
  <si>
    <t>Дюбели распорные (марка по проекту)</t>
  </si>
  <si>
    <t>111.</t>
  </si>
  <si>
    <t>Трубы водосточные</t>
  </si>
  <si>
    <t>110.</t>
  </si>
  <si>
    <t>109.</t>
  </si>
  <si>
    <t>Трубопроводы канализации из полиэтиленовых труб, диаметром 110 мм</t>
  </si>
  <si>
    <t>108.</t>
  </si>
  <si>
    <t>Трубопроводы канализации из полиэтиленовых труб, диаметром 50 мм</t>
  </si>
  <si>
    <t>107.</t>
  </si>
  <si>
    <t>106.</t>
  </si>
  <si>
    <t>Листы алюминиевые марки АД1Н, толщиной 1 мм</t>
  </si>
  <si>
    <t>105.</t>
  </si>
  <si>
    <t>Листы алюминиевые марки АД1Н, толщиной 0,8 мм</t>
  </si>
  <si>
    <t>104.</t>
  </si>
  <si>
    <t>Листы алюминиевые марки АД1Н, толщиной 0,5 мм</t>
  </si>
  <si>
    <t>103.</t>
  </si>
  <si>
    <t>Ленты алюминиевые марки АД1Н, шириной 20 мм, толщиной 0,8 мм</t>
  </si>
  <si>
    <t>102.</t>
  </si>
  <si>
    <t>101.</t>
  </si>
  <si>
    <t>100.</t>
  </si>
  <si>
    <t>99.</t>
  </si>
  <si>
    <t>98.</t>
  </si>
  <si>
    <t>97.</t>
  </si>
  <si>
    <t>96.</t>
  </si>
  <si>
    <t>Прокладки резиновые (пластина техническая прессованная)</t>
  </si>
  <si>
    <t>95.</t>
  </si>
  <si>
    <t>94.</t>
  </si>
  <si>
    <t>93.</t>
  </si>
  <si>
    <t>92.</t>
  </si>
  <si>
    <t>91.</t>
  </si>
  <si>
    <t>Смесь сухая для заделки швов</t>
  </si>
  <si>
    <t>90.</t>
  </si>
  <si>
    <t>89.</t>
  </si>
  <si>
    <t>88.</t>
  </si>
  <si>
    <t>Упругие оболочки</t>
  </si>
  <si>
    <t>87.</t>
  </si>
  <si>
    <t>Сталь полосовая кипящая 40х4 мм</t>
  </si>
  <si>
    <t>86.</t>
  </si>
  <si>
    <t>Плитки рядовые</t>
  </si>
  <si>
    <t>85.</t>
  </si>
  <si>
    <t>Ветошь</t>
  </si>
  <si>
    <t>84.</t>
  </si>
  <si>
    <t>83.</t>
  </si>
  <si>
    <t>82.</t>
  </si>
  <si>
    <t>Винты самонарезающие оцинкованные</t>
  </si>
  <si>
    <t>Трубы полипропиленовые для горячей воды PN20 Д20 /D"1/2, стенка 3,4/</t>
  </si>
  <si>
    <t>Доски обрезные хвойных пород длиной 4-6,5 м, шириной 75-150 мм, толщиной 44 мм и более, III сорта</t>
  </si>
  <si>
    <t>Доски обрезные хвойных пород длиной 4-6,5 м, шириной 75-150 мм, толщиной 25 мм, III сорта</t>
  </si>
  <si>
    <t>Шкурка шлифовальная двухслойная с зернистостью 40/25</t>
  </si>
  <si>
    <t>Электроды диаметром 4 мм Э42А</t>
  </si>
  <si>
    <t>Электроды диаметром 5 мм Э42А</t>
  </si>
  <si>
    <t>Сталь листовая оцинкованная толщиной листа 0,7 мм</t>
  </si>
  <si>
    <t>Сетка тканая с квадратными ячейками N 05 без покрытия</t>
  </si>
  <si>
    <t>Проволока стальная низкоуглеродистая разного назначения оцинкованная диаметром 1,1 мм</t>
  </si>
  <si>
    <t>Проволока канатная оцинкованная диаметром 3 мм</t>
  </si>
  <si>
    <t>Поковки оцинкованные массой 2,825 кг</t>
  </si>
  <si>
    <t>Мастика герметизирующая нетвердеющая "Гэлан"</t>
  </si>
  <si>
    <t>Толь с крупнозернистой посыпкой гидроизоляционный марки ТГ-350</t>
  </si>
  <si>
    <t>Рубероид кровельный с мелкой посыпкой РМ-350</t>
  </si>
  <si>
    <t>Клей для облицовочных работ (сухая смесь)</t>
  </si>
  <si>
    <t>Шпатлевка клеевая</t>
  </si>
  <si>
    <t>Дюбель-пробки дл. 65 мм</t>
  </si>
  <si>
    <t>Грунтовка</t>
  </si>
  <si>
    <t>Лак битумный БТ-123</t>
  </si>
  <si>
    <t>Краски водоэмульсионные</t>
  </si>
  <si>
    <t>Гипсовые вяжущие Г-3</t>
  </si>
  <si>
    <t>Известь строительная негашеная хлорная марки А</t>
  </si>
  <si>
    <t>100шт</t>
  </si>
  <si>
    <t>Дюбели распорные</t>
  </si>
  <si>
    <t>Гвозди строительные</t>
  </si>
  <si>
    <t>Гвозди толевые круглые 3,0х40 мм</t>
  </si>
  <si>
    <t>Гвозди строительные с плоской головкой 1,6х50 мм</t>
  </si>
  <si>
    <t>Гвозди проволочные оцинкованные для асбестоцементной кровли 4,5х120 мм</t>
  </si>
  <si>
    <t>Болты строительные с гайками и шайбами</t>
  </si>
  <si>
    <t>Раствор цементно-песчаный М-150</t>
  </si>
  <si>
    <t>Раствор цементно-известковый 1:1:6</t>
  </si>
  <si>
    <t>Вода</t>
  </si>
  <si>
    <t>Строительные материалы, изделия и детали</t>
  </si>
  <si>
    <t>Итого по строительным машинам</t>
  </si>
  <si>
    <t>маш.-ч</t>
  </si>
  <si>
    <t>Сварочные аппараты ручные для сварки пластиковых труб</t>
  </si>
  <si>
    <t>Перфораторы электрические</t>
  </si>
  <si>
    <t>Шуруповерты строительно-монтажные</t>
  </si>
  <si>
    <t>Установки для сварки ручной дуговой (постоянного тока)</t>
  </si>
  <si>
    <t>Растворосмесители передвижные 65 л</t>
  </si>
  <si>
    <t>Станок камнерезный универсальный</t>
  </si>
  <si>
    <t>Растворонасосы 1 м3/ч</t>
  </si>
  <si>
    <t>Пилы дисковые электрические</t>
  </si>
  <si>
    <t>Шуруповерты</t>
  </si>
  <si>
    <t>Котлы битумные передвижные 400 л</t>
  </si>
  <si>
    <t>Краны на автомобильном ходу при работе на других видах строительства 10 т</t>
  </si>
  <si>
    <t>Дрели электрические</t>
  </si>
  <si>
    <t>Вибраторы поверхностные</t>
  </si>
  <si>
    <t>Строительные машины и механизмы</t>
  </si>
  <si>
    <t>Итого по трудовым ресурсам</t>
  </si>
  <si>
    <t>чел.-ч</t>
  </si>
  <si>
    <t>Затраты труда машинистов</t>
  </si>
  <si>
    <t>Затраты труда рабочих-строителей</t>
  </si>
  <si>
    <t>Затраты труда</t>
  </si>
  <si>
    <t>всего</t>
  </si>
  <si>
    <t>единицы</t>
  </si>
  <si>
    <t>в текущем уровне</t>
  </si>
  <si>
    <t>Сметная стоимость, СУМ</t>
  </si>
  <si>
    <t>Наименование ресурса</t>
  </si>
  <si>
    <t>Код АВС</t>
  </si>
  <si>
    <t>Шифр (обоснование)</t>
  </si>
  <si>
    <t>N п/п</t>
  </si>
  <si>
    <t>Составлена В ТЕКУЩИХ ЦЕНАХ</t>
  </si>
  <si>
    <t xml:space="preserve">Объект - </t>
  </si>
  <si>
    <r>
      <t xml:space="preserve">ВЕДОМОСТЬ   ПОТРЕБНЫХ   РЕСУРСОВ  </t>
    </r>
    <r>
      <rPr>
        <sz val="12"/>
        <rFont val="Times New Roman Cyr"/>
        <family val="1"/>
        <charset val="204"/>
      </rPr>
      <t xml:space="preserve">   №     1</t>
    </r>
  </si>
  <si>
    <t>г.Наманган-2026 г.</t>
  </si>
  <si>
    <t>КАНАЛЬНЫЙ ВЕНТИЛЯТОР ВКМ 100</t>
  </si>
  <si>
    <t>ЩИТ ОСВЕТИТЕЛЬНЫЙ НА ВВОДЕ ВА47-100-3Р-40А-1ШТ. НА ОТХ. ВА47-63-1Р-10А-5ШТ, ВА47-63-1Р-16А-5ШТ, ДИФАВТОМАТ АД14-4Р-32А-1ШТ, МОДУЛЬНЫЙ КОНТАКТОР КМ20-20 AC/DC 20А-1ШТ. ЩРВ-П-18</t>
  </si>
  <si>
    <t>ЭЛЕКТРИЧЕСКИЙ КОТЕЛ НАСТЕННЫЙ ОДНОКОНТУРНЫЙ 12 КВТ</t>
  </si>
  <si>
    <t>ВА47-63-4Р-32А-1ШТ В ПЛАСТИКОВОМ БОКСЕ ЩРВ-П-4</t>
  </si>
  <si>
    <t>АКСЕССУАРЫ КРОВЛИ: КОЛЕНО ВОДОСТОЧНОЕ</t>
  </si>
  <si>
    <t>АКСЕССУАРЫ КРОВЛИ: СНЕГОЗАДЕРЖАТЕЛЬ</t>
  </si>
  <si>
    <t>ДВЕРНЫЕ БЛОКИ МДФ С ЗАМКОМ И НАЛИЧНИКОМ</t>
  </si>
  <si>
    <t>ПЕНОПОЛИСТИРОЛЬНАЯ ТЕПЛОИЗОЛЯЦИЯ "ПЕНОПЛЕКС" 20 ММ</t>
  </si>
  <si>
    <t>СЕТКА БАЗАЛЬТОВАЯ КОМПОЗИТНАЯ ДИАМЕТРОМ 4 ММ РАЗМЕРОМ ЯЧЕЙКИ 150Х150 ММ</t>
  </si>
  <si>
    <t>ПЕРИЛА ИЗ НЕРЖАВЕЮЩЕЙ СТАЛИ</t>
  </si>
  <si>
    <t>ОТВОДЫ ПОЛИПРОПИЛЕНОВЫЕ 45 ГРАДУСОВ Д. 20 ММ</t>
  </si>
  <si>
    <t>ОТВОДЫ ПОЛИПРОПИЛЕНОВЫЕ 90 ГРАДУСОВ Д. 32 ММ</t>
  </si>
  <si>
    <t>ОБВОДЫ ПОЛИПРОПИЛЕНОВЫЕ Д. 20</t>
  </si>
  <si>
    <t>ТРОЙНИКИ ПОЛИПРОПИЛЕНОВЫЕ Д. 32 ММ</t>
  </si>
  <si>
    <t>ТРОЙНИКИ ПОЛИПРОПИЛЕНОВЫЕ ПЕРЕХОДНЫЕ Д. 25Х20Х25 ММ</t>
  </si>
  <si>
    <t>ПЕРЕХОДНИКИ ПОЛИПРОПИЛЕНОВЫЕ 25Х20 ММ</t>
  </si>
  <si>
    <t>ПЕРЕХОДНИКИ ПОЛИПРОПИЛЕНОВЫЕ 32Х25 ММ</t>
  </si>
  <si>
    <t>КЛИПСЫ ПОЛИПРОПИЛЕНОВЫЕ Д. 32 ММ</t>
  </si>
  <si>
    <t>СЕКЦ</t>
  </si>
  <si>
    <t>РАДИАТОРЫ БИМЕТАЛЛИЧЕСКИЕ ВЫСОТОЙ 500 ММ</t>
  </si>
  <si>
    <t>КРАН ВОЗДУХОСПУСКНОЙ РУЧНОЙ ДЛЯ РАДИАТОРОВ ЦЕНТРАЛЬНОГО ОТОПЛЕНИЯ (КРАН МАЕВСКОГО) ДУ-10 ММ, РУ-6 ЛАТУНЬ, ДО +130С, ТУ У 29.1-31940558-009:2005</t>
  </si>
  <si>
    <t>ВЕНТИЛЬ УГЛОВОЙ РАДИАТОРНЫЙ РУЧНОЙ РЕГУЛИРОВКИ, Р20-1/2"</t>
  </si>
  <si>
    <t>ЗАГЛУШКИ ПОЛИПРОПИЛЕНОВЫЕ Д. 20 ММ</t>
  </si>
  <si>
    <t>ГИЛЬЗА ИЗ СТАЛЬНЫХ ТРУБ Д. 32Х2,8 ММ, L=0,3 М</t>
  </si>
  <si>
    <t>ГИЛЬЗА ИЗ СТАЛЬНЫХ ТРУБ Д. 40Х2,8 ММ, L=0,4 М</t>
  </si>
  <si>
    <t>ФИЛЬТР СЕТЧАТЫЙ PPR Д. 20 ММ</t>
  </si>
  <si>
    <t>ФИЛЬТР СЕТЧАТЫЙ PPR Д. 32 ММ</t>
  </si>
  <si>
    <t>ВЕНТИЛИ ПОЛИПРОПИЛЕНОВЫЕ Д. 32 ММ</t>
  </si>
  <si>
    <t>МУФТЫ ПОЛИПРОПИЛЕНОВЫЕ КОМБИНИРОВАННЫЕ С ВНУТРЕННЕЙ РЕЗЬБОЙ Д. 20Х3/4</t>
  </si>
  <si>
    <t>МУФТЫ ПОЛИПРОПИЛЕНОВЫЕ КОМБИНИРОВАННЫЕ С ВНУТРЕННЕЙ РЕЗЬБОЙ Д. 32Х1</t>
  </si>
  <si>
    <t>МУФТЫ ПОЛИПРОПИЛЕНОВЫЕ КОМБИНИРОВАННЫЕ С ВНУТРЕННЕЙ РЕЗЬБОЙ Д. 20Х1/2</t>
  </si>
  <si>
    <t>РЕШЕТКИ ВЕНТИЛЯЦИОННЫЕ РВ-1 150Х100</t>
  </si>
  <si>
    <t>ПЕРЕХОД, ОТВОД, ЗАГЛУШКА И ВРЕЗКА ИЗ ОЦИНКОВАННОЙ СТАЛИ ТОЛЩИНОЙ 0,55 ММ</t>
  </si>
  <si>
    <t>МЕТАЛИЧЕСКИ СЕТКА 150Х300 ММ, ШАГ 20 ММ ТОЛЩ. 6,0 ММ</t>
  </si>
  <si>
    <t>МЕТАЛИЧЕСКИ СЕТКА 150Х150 ММ, ШАГ 20 ММ ТОЛЩ. 6,0 ММ</t>
  </si>
  <si>
    <t>РЕШЕТКИ ВЕНТИЛЯЦИОННЫЕ РВ-1 150Х300</t>
  </si>
  <si>
    <t>РЕШЕТКИ ВЕНТИЛЯЦИОННЫЕ РВ-1 150Х150</t>
  </si>
  <si>
    <t>СМЕСИТЕЛЬ ДЛЯ ДУШЕВЫХ</t>
  </si>
  <si>
    <t>ТРОЙНИКИ КАНАЛИЗАЦИОННЫЕ ПОЛИЭТИЛЕНОВЫЕ 87 ГРАДУСОВ, Д. 50/50 ММ</t>
  </si>
  <si>
    <t>ТРОЙНИКИ КАНАЛИЗАЦИОННЫЕ ПОЛИЭТИЛЕНОВЫЕ 87 ГРАДУСОВ, Д. 110/110 ММ</t>
  </si>
  <si>
    <t>ТРОЙНИКИ КАНАЛИЗАЦИОННЫЕ ПОЛИЭТИЛЕНОВЫЕ 45 ГРАДУСОВ, Д. 50/50 ММ</t>
  </si>
  <si>
    <t>ТРОЙНИКИ КАНАЛИЗАЦИОННЫЕ ПОЛИЭТИЛЕНОВЫЕ 45 ГРАДУСОВ, Д. 110/110 ММ</t>
  </si>
  <si>
    <t>ТРОЙНИКИ КАНАЛИЗАЦИОННЫЕ ПОЛИЭТИЛЕНОВЫЕ 45 ГРАДУСОВ, Д. 110/50 ММ</t>
  </si>
  <si>
    <t>ГИБКИЙ ШЛАНГ-СИФОН ДЛЯ КАНАЛИЗАЦИИ Д. 50 ММ</t>
  </si>
  <si>
    <t>ПЕРЕХОДНИКИ КАНАЛИЗАЦИОННЫЕ Д. 100/50 ММ</t>
  </si>
  <si>
    <t>РЕВИЗИЯ КАНАЛИЗАЦИОННАЯ Д. 110 ММ</t>
  </si>
  <si>
    <t>ПРОЧИСТКА КАНАЛИЗАЦИОННАЯ Д. 50 ММ</t>
  </si>
  <si>
    <t>ПРОЧИСТКА КАНАЛИЗАЦИОННАЯ Д. 110 ММ</t>
  </si>
  <si>
    <t>ЗАГЛУШКА Д. 50 ММ</t>
  </si>
  <si>
    <t>ЗАГЛУШКА Д. 110 ММ</t>
  </si>
  <si>
    <t>ТРОЙНИКИ ПОЛИПРОПИЛЕНОВЫЕ Д. 20 ММ</t>
  </si>
  <si>
    <t>ВЕНТИЛИ ПОЛИПРОПИЛЕНОВЫЕ Д. 20 ММ</t>
  </si>
  <si>
    <t>КЛИПСЫ ПОЛИПРОПИЛЕНОВЫЕ Д. 20 ММ</t>
  </si>
  <si>
    <t>МУФТЫ ПОЛИПРОПИЛЕНОВЫЕ Д. 20 ММ</t>
  </si>
  <si>
    <t>ГИЛЬЗА ИЗ СТАЛЬНЫХ ТРУБ Д. 25Х2,0 ММ, L=0,3 М</t>
  </si>
  <si>
    <t>ТЕРМОСТАТИЧЕСКЫЙ СМЕСИТЕЛЬНЫЙ КЛАПАН G 3/4"</t>
  </si>
  <si>
    <t>СВЕТЕЛЬНИК LED 48W КВАДРАТНЫЙ</t>
  </si>
  <si>
    <t>СВЕТИЛЬНИК LED 18W КРУГЛЫЙ ГЕРМЕТИЧНЫЙ</t>
  </si>
  <si>
    <t>ПРОФНАСТИЛ ТОЛЩ. 0,5 ММ</t>
  </si>
  <si>
    <t>ЛИСТ ГИПСОКАРТОННЫЙ ГСП А ПЛУК 1200X2500X9,5ММ</t>
  </si>
  <si>
    <t>460483</t>
  </si>
  <si>
    <t>ВИТРАЖ ИЗ АЛЮМИНИЕВОГО ПРОФИЛЯ</t>
  </si>
  <si>
    <t>444403</t>
  </si>
  <si>
    <t>СТРОИТЕЛЬНЫЙ МУСОР</t>
  </si>
  <si>
    <t>99999</t>
  </si>
  <si>
    <t>ПЛЕНКА ПОЛИЭТИЛЕНОВАЯ</t>
  </si>
  <si>
    <t>74234</t>
  </si>
  <si>
    <t>ЗАТИРКА "СТАРАТЕЛИ" (РАЗНОЙ ЦВЕТНОСТИ)</t>
  </si>
  <si>
    <t>58180</t>
  </si>
  <si>
    <t>КРОНШТЕЙН ШТЫРЕВОЙ С ДЮБЕЛЕМ ДЛЯ КРЕПЛЕНИЯ АЛЮМИНИЕВЫХ И БИМЕТАЛЛИЧЕСКИХ РАДИАТОРОВ</t>
  </si>
  <si>
    <t>55319</t>
  </si>
  <si>
    <t>КОМПЛЕКТ</t>
  </si>
  <si>
    <t>ПОДДОН ДУШЕВОЙ</t>
  </si>
  <si>
    <t>55208</t>
  </si>
  <si>
    <t>УДЛИНИТЕЛЬ</t>
  </si>
  <si>
    <t>49334</t>
  </si>
  <si>
    <t>СОЕДИНИТЕЛЬ 2 УРОВНЯ</t>
  </si>
  <si>
    <t>49333</t>
  </si>
  <si>
    <t>СОЕДИНИТЕЛЬ 1 УРОВНЯ</t>
  </si>
  <si>
    <t>49332</t>
  </si>
  <si>
    <t>ПРЯМОЙ ПОДВЕС</t>
  </si>
  <si>
    <t>49331</t>
  </si>
  <si>
    <t>ЯКОРНЫЙ ПОДВЕС С ПРОВОЛОКОЙ</t>
  </si>
  <si>
    <t>49330</t>
  </si>
  <si>
    <t>ПРОФИЛЬ 60Х27</t>
  </si>
  <si>
    <t>49329</t>
  </si>
  <si>
    <t>ПЛИТКИ ПЛИНТУСНЫЕ</t>
  </si>
  <si>
    <t>44354</t>
  </si>
  <si>
    <t>ПЛИНТУСА ДЛЯ ПОЛОВ ПЛАСТИКОВЫЕ</t>
  </si>
  <si>
    <t>44346</t>
  </si>
  <si>
    <t>ПЕРЕПЛЕТЫ ОКОННЫЕ ДЛЯ ЖИЛЫХ ЗДАНИЙ</t>
  </si>
  <si>
    <t>44330</t>
  </si>
  <si>
    <t>МАТЕРИАЛЫ ТЕПЛОИЗОЛЯЦИОННЫЕ</t>
  </si>
  <si>
    <t>41152</t>
  </si>
  <si>
    <t>СТАЛЬ ОЦИНКОВАННАЯ ЛИСТОВАЯ ТОЛЩИНА ЛИСТА 0,8 ММ</t>
  </si>
  <si>
    <t>40853</t>
  </si>
  <si>
    <t>СУЛЬФАТ АММОНИЯ НАСЫПЬЮ, СОРТ ВЫСШИЙ</t>
  </si>
  <si>
    <t>40713</t>
  </si>
  <si>
    <t>ТРУБЫ ПОЛИПРОПИЛЕНОВЫЕ ДЛЯ ГОРЯЧЕЙ ВОДЫ PN20 Д32 /D"1, СТЕНКА 5,4/</t>
  </si>
  <si>
    <t>38029</t>
  </si>
  <si>
    <t>ТРУБЫ ПОЛИПРОПИЛЕНОВЫЕ ДЛЯ ГОРЯЧЕЙ ВОДЫ PN20 Д25 /D"3/4, СТЕНКА 4,2/</t>
  </si>
  <si>
    <t>38028</t>
  </si>
  <si>
    <t>ТРУБЫ ПОЛИПРОПИЛЕНОВЫЕ ДЛЯ ХОЛОДНОЙ ВОДЫ PN10 Д20 /D"1/2, СТЕНКА 1,9/</t>
  </si>
  <si>
    <t>38015</t>
  </si>
  <si>
    <t>ДОСКИ НЕОБРЕЗНЫЕ ДЛИНОЙ 4-6,5 М, ВСЕ ШИРИНЫ, ТОЛЩИНОЙ 32-40 ММ III СОРТА</t>
  </si>
  <si>
    <t>36077</t>
  </si>
  <si>
    <t>ДОСКИ ОБРЕЗНЫЕ ХВОЙНЫХ ПОРОД ДЛИНОЙ 4-6,5 М, ШИРИНОЙ 75-150 ММ, ТОЛЩИНОЙ 44 ММ И БОЛЕЕ, II СОРТА</t>
  </si>
  <si>
    <t>36060</t>
  </si>
  <si>
    <t>ПИЛОМАТЕРИАЛЫ ХВОЙНЫХ ПОРОД ДОСКИ ОБРЕЗНЫЕ ДЛИНОЙ 4-6,5 М, ШИРИНОЙ 75-150 ММ, ТОЛЩИНОЙ 32-40 ММ III СОРТА</t>
  </si>
  <si>
    <t>36057</t>
  </si>
  <si>
    <t>ПИЛОМАТЕРИАЛЫ ХВОЙНЫХ ПОРОД ДОСКИ ОБРЕЗНЫЕ ДЛИНОЙ 4-6,5 М, ШИРИНОЙ 75-150 ММ, ТОЛЩИНОЙ 19-22 ММ III СОРТА</t>
  </si>
  <si>
    <t>36049</t>
  </si>
  <si>
    <t>БРУСКИ ОБРЕЗНЫЕ ХВОЙНЫХ ПОРОД ДЛИНОЙ 4-6,5 М, ШИРИНОЙ 75-150 ММ, ТОЛЩИНОЙ 100, 125 ММ, II СОРТА</t>
  </si>
  <si>
    <t>36028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</si>
  <si>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</si>
  <si>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36010</t>
  </si>
  <si>
    <t>ШУРУП САМОНАРЕЗАЮЩИЙ (TN) 3,5/35 ММ</t>
  </si>
  <si>
    <t>35391</t>
  </si>
  <si>
    <t>ЭЛЕКТРОДЫ ДИАМЕТРОМ 6 ММ Э42</t>
  </si>
  <si>
    <t>35326</t>
  </si>
  <si>
    <t>ЦЕМЕНТ ДЛЯ ПРИГОТОВЛЕНИЯ РАСТВОРА В ПОСТРОЕЧНЫХ УСЛОВИЯХ И В ДРУГИХ ПОДОБНЫХ СЛУЧАЯХ МАРКА ПО ПРОЕКТУ</t>
  </si>
  <si>
    <t>34552</t>
  </si>
  <si>
    <t>НАТРИЙ ФТОРИСТЫЙ ТЕХНИЧЕСКИЙ, МАРКА А, СОРТ I</t>
  </si>
  <si>
    <t>34265</t>
  </si>
  <si>
    <t>АММОНИЙ ФОСФОРНОКИСЛЫЙ ДВУЗАМЕЩЕННЫЙ (ДИАМОНИЙ ФОСФАТ) МАРКА Б</t>
  </si>
  <si>
    <t>34206</t>
  </si>
  <si>
    <t>ЛЕНТА САМОКЛЕЮЩАЯСЯ "KNAUF"</t>
  </si>
  <si>
    <t>32298</t>
  </si>
  <si>
    <t>ШПАТЛЕВКА "KNAUF"</t>
  </si>
  <si>
    <t>32297</t>
  </si>
  <si>
    <t>КЛЕЙ ПЛИТОЧНЫЙ "СТАРАТЕЛЬ-СТАНДАРТ"</t>
  </si>
  <si>
    <t>31102</t>
  </si>
  <si>
    <t>КРАСКИ СУХИЕ ДЛЯ ВНУТРЕННИХ РАБОТ</t>
  </si>
  <si>
    <t>31065</t>
  </si>
  <si>
    <t>КРАСКИ ЦВЕТНЫЕ, ГОТОВЫЕ К ПРИМЕНЕНИЮ ДЛЯ ВНУТРЕННИХ РАБОТ МА-25 ГОЛУБАЯ, ОРАНЖЕВО-БЕЖЕВАЯ</t>
  </si>
  <si>
    <t>31017</t>
  </si>
  <si>
    <t>БЛОКИ ОКОННЫЕ ПЛАСТИКОВЫЕ СО СТЕКЛОПАКЕТАМИ</t>
  </si>
  <si>
    <t>30884</t>
  </si>
  <si>
    <t>ВИНТЫ САМОНАРЕЗАЮЩИЕ С УПЛОТНИТЕЛЬНОЙ ПРОКЛАДКОЙ 4,8X80</t>
  </si>
  <si>
    <t>30819</t>
  </si>
  <si>
    <t>ВИНТЫ САМОНАРЕЗАЮЩИЕ С УПЛОТНИТЕЛЬНОЙ ПРОКЛАДКОЙ 4,8X35</t>
  </si>
  <si>
    <t>30818</t>
  </si>
  <si>
    <t>ДЮБЕЛИ РАСПОРНЫЕ ПОЛИЭТИЛЕНОВЫЕ 6Х30 ММ</t>
  </si>
  <si>
    <t>30795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</si>
  <si>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</si>
  <si>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30741</t>
  </si>
  <si>
    <t>ВИНТЫ САМОНАРЕЗАЮЩИЕ СМ1-35</t>
  </si>
  <si>
    <t>30325</t>
  </si>
  <si>
    <t>БОЛТЫ АНКЕРНЫЕ</t>
  </si>
  <si>
    <t>30317</t>
  </si>
  <si>
    <t>ЗАГЛУШКА ТОРЦЕВАЯ ДЛЯ ПЛАСТИКОВОГО ПЛИНТУСА</t>
  </si>
  <si>
    <t>29843</t>
  </si>
  <si>
    <t>СОЕДИНИТЕЛЬ ДЛЯ ПЛАСТИКОВОГО ПЛИНТУСА</t>
  </si>
  <si>
    <t>29842</t>
  </si>
  <si>
    <t>УГОЛОК ВНУТРЕННИЙ ДЛЯ ПЛАСТИКОВОГО ПЛИНТУСА</t>
  </si>
  <si>
    <t>29841</t>
  </si>
  <si>
    <t>УГОЛОК НАРУЖНЫЙ ДЛЯ ПЛАСТИКОВОГО ПЛИНТУСА</t>
  </si>
  <si>
    <t>29840</t>
  </si>
  <si>
    <t>ПЛИТЫ МРАМОРНЫЕ</t>
  </si>
  <si>
    <t>18062</t>
  </si>
  <si>
    <t>СМЕСЬ СУХАЯ ГИПСОВАЯ</t>
  </si>
  <si>
    <t>12373</t>
  </si>
  <si>
    <t>РАСТВОР ГОТОВЫЙ ОТДЕЛОЧНЫЙ ТЯЖЕЛЫЙ, ИЗВЕСТКОВЫЙ: 1:2,0</t>
  </si>
  <si>
    <t>12146</t>
  </si>
  <si>
    <t>3021</t>
  </si>
  <si>
    <t>МОЛОТКИ ОТБОЙНЫЕ ЭЛЕКТРИЧЕСКИЕ</t>
  </si>
  <si>
    <t>2831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</si>
  <si>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</si>
  <si>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2011</t>
  </si>
  <si>
    <t>БЕНЗОПИЛЫ</t>
  </si>
  <si>
    <t>1556</t>
  </si>
  <si>
    <t>УСТАНОВКИ ДЛЯ ЗАГОТОВКИ ЗАЩИТНЫХ ПОКРЫТИЙ ТЕПЛОВОЙ ИЗОЛЯЦИИ</t>
  </si>
  <si>
    <t>1385</t>
  </si>
  <si>
    <t>УСТАНОВКИ ДЛЯ ИЗГОТОВЛЕНИЯ БАНДАЖЕЙ, ДИАФРАГМ, ПРЯЖЕК</t>
  </si>
  <si>
    <t>1383</t>
  </si>
  <si>
    <t>АГРЕГАТЫ ДЛЯ ПРИГОТОВЛЕНИЯ РАБОЧИХ ЖИДКОСТЕЙ-ЯДОХИМИКАТОВ (БЕЗ ТРАКТОРА)</t>
  </si>
  <si>
    <t>183.5</t>
  </si>
  <si>
    <t>183.4</t>
  </si>
  <si>
    <t>183.3</t>
  </si>
  <si>
    <t>183.2</t>
  </si>
  <si>
    <t>183.1</t>
  </si>
  <si>
    <t>182.5</t>
  </si>
  <si>
    <t>182.4</t>
  </si>
  <si>
    <t>175.3</t>
  </si>
  <si>
    <t>175.2</t>
  </si>
  <si>
    <t>175.1</t>
  </si>
  <si>
    <t>173.2</t>
  </si>
  <si>
    <t>173.1</t>
  </si>
  <si>
    <t>169.1</t>
  </si>
  <si>
    <t>100 ШТ</t>
  </si>
  <si>
    <t>СВЕТИЛЬНИК СВЕТОДИОДНЫЙ ПОТОЛОЧНЫЙ</t>
  </si>
  <si>
    <t>Ц0803-593-21 МИНСТРОЙ РУЗ 05.01.21 N 2</t>
  </si>
  <si>
    <t>166.4</t>
  </si>
  <si>
    <t>166.3</t>
  </si>
  <si>
    <t>РАЗДЕЛ 4. ЭЛЕКТРОМОНТАЖНЫЕ РАБОТЫ</t>
  </si>
  <si>
    <t>163.3</t>
  </si>
  <si>
    <t>163.2</t>
  </si>
  <si>
    <t>163.1</t>
  </si>
  <si>
    <t>151.6</t>
  </si>
  <si>
    <t>151.5</t>
  </si>
  <si>
    <t>151.4</t>
  </si>
  <si>
    <t>151.3</t>
  </si>
  <si>
    <t>151.2</t>
  </si>
  <si>
    <t>151.1</t>
  </si>
  <si>
    <t>138.6</t>
  </si>
  <si>
    <t>138.5</t>
  </si>
  <si>
    <t>138.4</t>
  </si>
  <si>
    <t>138.3</t>
  </si>
  <si>
    <t>138.2</t>
  </si>
  <si>
    <t>138.1</t>
  </si>
  <si>
    <t>117.2</t>
  </si>
  <si>
    <t>117.1</t>
  </si>
  <si>
    <t>115.2</t>
  </si>
  <si>
    <t>115.1</t>
  </si>
  <si>
    <t>УСТАНОВКА ПОДДОНОВ ДУШЕВЫХ</t>
  </si>
  <si>
    <t>Е1701-009-18МИНСТРОЙ РУЗ 05.01.21 N 2</t>
  </si>
  <si>
    <t>114.5</t>
  </si>
  <si>
    <t>114.4</t>
  </si>
  <si>
    <t>114.3</t>
  </si>
  <si>
    <t>114.2</t>
  </si>
  <si>
    <t>114.1</t>
  </si>
  <si>
    <t>112.4</t>
  </si>
  <si>
    <t>112.3</t>
  </si>
  <si>
    <t>112.2</t>
  </si>
  <si>
    <t>112.1</t>
  </si>
  <si>
    <t>РАЗДЕЛ 3. ВОДОПРОВОД И КАНАЛИЗАЦИЯ</t>
  </si>
  <si>
    <t>109.4</t>
  </si>
  <si>
    <t>109.3</t>
  </si>
  <si>
    <t>РЕШЕТКА</t>
  </si>
  <si>
    <t>УСТАНОВКА РЕШЕТОК ЖАЛЮЗИЙНЫХ</t>
  </si>
  <si>
    <t>Е2002-002-01 ДОП. 3</t>
  </si>
  <si>
    <t>105.7</t>
  </si>
  <si>
    <t>105.6</t>
  </si>
  <si>
    <t>105.5</t>
  </si>
  <si>
    <t>СИСТЕМА ВЕ</t>
  </si>
  <si>
    <t>102.11</t>
  </si>
  <si>
    <t>102.10</t>
  </si>
  <si>
    <t>102.9</t>
  </si>
  <si>
    <t>102.8</t>
  </si>
  <si>
    <t>102.7</t>
  </si>
  <si>
    <t>102.6</t>
  </si>
  <si>
    <t>102.5</t>
  </si>
  <si>
    <t>102.4</t>
  </si>
  <si>
    <t>102.3</t>
  </si>
  <si>
    <t>101.8</t>
  </si>
  <si>
    <t>101.7</t>
  </si>
  <si>
    <t>101.6</t>
  </si>
  <si>
    <t>101.5</t>
  </si>
  <si>
    <t>101.4</t>
  </si>
  <si>
    <t>101.3</t>
  </si>
  <si>
    <t>101.2</t>
  </si>
  <si>
    <t>101.1</t>
  </si>
  <si>
    <t>1 М3 ИЗОЛЯЦИИ</t>
  </si>
  <si>
    <t>ИЗОЛЯЦИЯ ТРУБОПРОВОДОВ КОНСТРУКЦИЯМИ ПОЛНОСБОРНЫМИ НА ОСНОВЕ: МАТОВ ИЗ СТЕКЛЯННОГО ШТАПЕЛЬНОГО ВОЛОКНА</t>
  </si>
  <si>
    <t>Е2601-015-03 МИНСТРОЙИЖКХ РУЗ НОМ. 42 03.03.23 Г.</t>
  </si>
  <si>
    <t>98.4</t>
  </si>
  <si>
    <t>98.3</t>
  </si>
  <si>
    <t>98.2</t>
  </si>
  <si>
    <t>98.1</t>
  </si>
  <si>
    <t>УСТАНОВКА ВЕНТИЛЯТОРОВ РАДИАЛЬНЫХ МАССОЙ ДО 0,05 Т</t>
  </si>
  <si>
    <t>Е2003-001-01</t>
  </si>
  <si>
    <t>96.5</t>
  </si>
  <si>
    <t>96.4</t>
  </si>
  <si>
    <t>94.7</t>
  </si>
  <si>
    <t>94.6</t>
  </si>
  <si>
    <t>94.5</t>
  </si>
  <si>
    <t>94.4</t>
  </si>
  <si>
    <t>94.3</t>
  </si>
  <si>
    <t>94.2</t>
  </si>
  <si>
    <t>94.1</t>
  </si>
  <si>
    <t>СИСТЕМА В1</t>
  </si>
  <si>
    <t>СИСТЕМА ВЕНТИЛЯЦИИ</t>
  </si>
  <si>
    <t>92.3</t>
  </si>
  <si>
    <t>92.2</t>
  </si>
  <si>
    <t>92.1</t>
  </si>
  <si>
    <t>78.1</t>
  </si>
  <si>
    <t>УСТАНОВКА КРАНОВ ВОЗДУШНЫХ</t>
  </si>
  <si>
    <t>Е1807-001-05</t>
  </si>
  <si>
    <t>76.5</t>
  </si>
  <si>
    <t>76.4</t>
  </si>
  <si>
    <t>76.3</t>
  </si>
  <si>
    <t>76.2</t>
  </si>
  <si>
    <t>76.1</t>
  </si>
  <si>
    <t>100КВТ</t>
  </si>
  <si>
    <t>УСТАНОВКА РАДИАТОРОВ БИМЕТАЛЛИЧЕСКИХ</t>
  </si>
  <si>
    <t>Е1803-001-04ДОП. 14</t>
  </si>
  <si>
    <t>61.5</t>
  </si>
  <si>
    <t>61.4</t>
  </si>
  <si>
    <t>61.3</t>
  </si>
  <si>
    <t>61.2</t>
  </si>
  <si>
    <t>ПРОКЛАДКА ВНУТРЕННИХ ТРУБОПРОВОДОВ ОТОПЛЕНИЯ ИЗ ПОЛИПРОПИЛЕНОВЫХ ТРУБ ДИАМЕТРОМ ДО: 32 ММ</t>
  </si>
  <si>
    <t>Е1604-006-03 МИНСТРОЙ РУЗ НОМ</t>
  </si>
  <si>
    <t>ПРОКЛАДКА ВНУТРЕННИХ ТРУБОПРОВОДОВ ОТОПЛЕНИЯ ИЗ ПОЛИПРОПИЛЕНОВЫХ ТРУБ ДИАМЕТРОМ ДО: 25 ММ</t>
  </si>
  <si>
    <t>Е1604-006-02 МИНСТРОЙ РУЗ НОМ</t>
  </si>
  <si>
    <t>59.5</t>
  </si>
  <si>
    <t>59.4</t>
  </si>
  <si>
    <t>ПРОКЛАДКА ВНУТРЕННИХ ТРУБОПРОВОДОВ ОТОПЛЕНИЯ ИЗ ПОЛИПРОПИЛЕНОВЫХ ТРУБ ДИАМЕТРОМ ДО: 20 ММ</t>
  </si>
  <si>
    <t>Е1604-006-01 МИНСТРОЙ РУЗ НОМ</t>
  </si>
  <si>
    <t>РАЗДЕЛ 2. ОТОПЛЕНИЕ И ВЕНТИЛЯЦИЯ</t>
  </si>
  <si>
    <t>57.5</t>
  </si>
  <si>
    <t>57.4</t>
  </si>
  <si>
    <t>57.3</t>
  </si>
  <si>
    <t>57.2</t>
  </si>
  <si>
    <t>57.1</t>
  </si>
  <si>
    <t>100М ОГРАЖДЕНИЙ</t>
  </si>
  <si>
    <t>УСТРОЙСТВО МЕТАЛЛИЧЕСКИХ ОГРАЖДЕНИЙ БЕЗ ПОРУЧНЕЙ</t>
  </si>
  <si>
    <t>Е0705-016-04</t>
  </si>
  <si>
    <t>56.6</t>
  </si>
  <si>
    <t>56.5</t>
  </si>
  <si>
    <t>56.4</t>
  </si>
  <si>
    <t>56.3</t>
  </si>
  <si>
    <t>56.2</t>
  </si>
  <si>
    <t>УСТРОЙСТВО ПОКРЫТИЙ ИЗ МРАМОРНЫХ ПЛИТ ПРИ КОЛИЧЕСТВЕ ПЛИТ НА 1 М2 ДО 10 ШТ</t>
  </si>
  <si>
    <t>Е1101-031-04 МИНСТРОЙ РУЗ 05.01.21 N 9</t>
  </si>
  <si>
    <t>КРЫЛЬЦО</t>
  </si>
  <si>
    <t>54.7</t>
  </si>
  <si>
    <t>54.6</t>
  </si>
  <si>
    <t>54.5</t>
  </si>
  <si>
    <t>54.4</t>
  </si>
  <si>
    <t>54.3</t>
  </si>
  <si>
    <t>54.2</t>
  </si>
  <si>
    <t>54.1</t>
  </si>
  <si>
    <t>53.5</t>
  </si>
  <si>
    <t>53.4</t>
  </si>
  <si>
    <t>53.3</t>
  </si>
  <si>
    <t>53.2</t>
  </si>
  <si>
    <t>ОКРАСКА ПОЛИВИНИЛАЦЕТАТНЫМИ ВОДОЭМУЛЬСИОННЫМИ СОСТАВАМИ УЛУЧШЕННАЯ ПО ШТУКАТУРКЕ ОТКОСОВ</t>
  </si>
  <si>
    <t>ОШТУКАТУРИВАНИЕ ПОВЕРХНОСТЕЙ ЦЕМЕНТНО-ИЗВЕСТКОВЫМ РАСТВОРОМ ПО КАМНЮ И БЕТОНУ УЛУЧШЕННОЕ ОТКОСОВ</t>
  </si>
  <si>
    <t>51.5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</si>
  <si>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</si>
  <si>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Е1504-005-02 ДОП. 4</t>
  </si>
  <si>
    <t>ВЫЧИТАЕТСЯ ПОЗИЦИЯ: НА КАЖДЫЙ ММ ИЗМЕНЕНИЯ ТОЛЩИНЫ ИСКЛЮЧАЕТСЯ ПОТОЛКОВ</t>
  </si>
  <si>
    <t>Е1502-019-12 ДОП. 12 МИНСТРОЙ РУЗ N 519 ОТ 18.11.2019 Г. К=8</t>
  </si>
  <si>
    <t>48.5</t>
  </si>
  <si>
    <t>48.4</t>
  </si>
  <si>
    <t>СПЛОШНОЕ ВЫРАВНИВАНИЕ ПОВЕРХНОСТЕЙ (ОДНОСЛОЙНАЯ ШТУКАТУРКА) ГИПСОВЫМИ СУХИМИ СМЕСЯМИ: ТОЛЩИНОЙ ДО 10 ММ ПОТОЛКОВ</t>
  </si>
  <si>
    <t>Е1502-019-08 ДОП. 12 МИНСТРОЙ РУЗ N 519 ОТ 18.11.2019 Г.</t>
  </si>
  <si>
    <t>47.15</t>
  </si>
  <si>
    <t>47.14</t>
  </si>
  <si>
    <t>47.13</t>
  </si>
  <si>
    <t>47.12</t>
  </si>
  <si>
    <t>47.11</t>
  </si>
  <si>
    <t>47.10</t>
  </si>
  <si>
    <t>47.9</t>
  </si>
  <si>
    <t>47.8</t>
  </si>
  <si>
    <t>47.7</t>
  </si>
  <si>
    <t>47.6</t>
  </si>
  <si>
    <t>47.5</t>
  </si>
  <si>
    <t>47.4</t>
  </si>
  <si>
    <t>47.3</t>
  </si>
  <si>
    <t>47.2</t>
  </si>
  <si>
    <t>47.1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</si>
  <si>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</si>
  <si>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Е1501-052-01 ДОП. 1</t>
  </si>
  <si>
    <t>46.1</t>
  </si>
  <si>
    <t>ОЧИСТКА ВРУЧНУЮ ПОВЕРХНОСТИ СТЕН</t>
  </si>
  <si>
    <t>Е62-041-01</t>
  </si>
  <si>
    <t>РАЗБОРКА ОБЛИЦОВКИ ИЗ ДВП: ПОТОЛКОВ</t>
  </si>
  <si>
    <t>Е63-010-02</t>
  </si>
  <si>
    <t>43.3</t>
  </si>
  <si>
    <t>41.2</t>
  </si>
  <si>
    <t>41.1</t>
  </si>
  <si>
    <t>УСТАНОВКА ПАРОИЗОЛЯЦИОННОГО СЛОЯ ИЗ ПЛЕНКИ ПОЛИЭТИЛЕНОВОЙ (БЕЗ СТЕКЛОВОЛОКНИСТЫХ МАТЕРИАЛОВ)</t>
  </si>
  <si>
    <t>Е2601-055-02 МИНСТРОЙИЖКХ РУЗ НОМ. 42 03.03.23 Г.</t>
  </si>
  <si>
    <t>ПОЛЫ БЕТОННЫЕ</t>
  </si>
  <si>
    <t>УСТРОЙСТВО ПЛИНТУСОВ ИЗ ПЛИТОК КЕРАМИЧЕСКИХ</t>
  </si>
  <si>
    <t>Е1101-039-04 МИНСТРОЙ РУЗ 05.01.21 N 9</t>
  </si>
  <si>
    <t>39.8</t>
  </si>
  <si>
    <t>39.7</t>
  </si>
  <si>
    <t>39.6</t>
  </si>
  <si>
    <t>39.5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</si>
  <si>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</si>
  <si>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Е1101-027-05 МИНСТРОЙ РУЗ 05.01.21 N 9</t>
  </si>
  <si>
    <t>38.4</t>
  </si>
  <si>
    <t>38.3</t>
  </si>
  <si>
    <t>38.2</t>
  </si>
  <si>
    <t>38.1</t>
  </si>
  <si>
    <t>ПОЛЫ КЕРАМИЧЕСКИЕ</t>
  </si>
  <si>
    <t>36.10</t>
  </si>
  <si>
    <t>36.9</t>
  </si>
  <si>
    <t>36.8</t>
  </si>
  <si>
    <t>36.7</t>
  </si>
  <si>
    <t>36.6</t>
  </si>
  <si>
    <t>36.5</t>
  </si>
  <si>
    <t>36.4</t>
  </si>
  <si>
    <t>36.3</t>
  </si>
  <si>
    <t>36.2</t>
  </si>
  <si>
    <t>36.1</t>
  </si>
  <si>
    <t>УСТРОЙСТВО ПЛИНТУСОВ ПЛАСТИКОВЫХ НА ВИНТАХ САМОНАРЕЗАЮЩИХ</t>
  </si>
  <si>
    <t>Е1101-040-03 МИНСТРОЙ РУЗ 05.01.21 N 9</t>
  </si>
  <si>
    <t>33.4</t>
  </si>
  <si>
    <t>30.2</t>
  </si>
  <si>
    <t>30.1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</si>
  <si>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М2. ВИТРАЖ ИЗ АЛЮМИНИЕВОГО ПРОФИЛЯ</t>
  </si>
  <si>
    <t>Е1001-036-04ДОП. 11 ГОСАРХИТЕКТСТРОЙ РУЗ ПР. № 429 ОТ 15.12.17 Г.</t>
  </si>
  <si>
    <t>28.7</t>
  </si>
  <si>
    <t>28.6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</si>
  <si>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М2. БЛОКИ ОКОННЫЕ ПЛАСТИКОВЫЕ</t>
  </si>
  <si>
    <t>Е1001-036-02ДОП. 11 ГОСАРХИТЕКТСТРОЙ РУЗ ПР. № 429 ОТ 15.12.17 Г.</t>
  </si>
  <si>
    <t>25.7</t>
  </si>
  <si>
    <t>25.6</t>
  </si>
  <si>
    <t>25.5</t>
  </si>
  <si>
    <t>25.4</t>
  </si>
  <si>
    <t>100М2 ПРОЕМОВ</t>
  </si>
  <si>
    <t>УСТАНОВКА БЛОКОВ В НАРУЖНЫХ И ВНУТРЕННИХ ДВЕРНЫХ ПРОЕМАХ МДФ В КАМЕННЫХ СТЕНАХ ПЛОЩАДЬЮ ПРОЕМА ДО 3 М2</t>
  </si>
  <si>
    <t>Е1001-039-01</t>
  </si>
  <si>
    <t>24.3</t>
  </si>
  <si>
    <t>24.2</t>
  </si>
  <si>
    <t>24.1</t>
  </si>
  <si>
    <t>100М2 ПОКРЫТИЯ ПО ФЕРМАМ</t>
  </si>
  <si>
    <t>АНТИСЕПТИРОВАНИЕ ВОДНЫМИ РАСТВОРАМИ ПОКРЫТИЙ ПО ФЕРМАМ</t>
  </si>
  <si>
    <t>Е1001-089-03</t>
  </si>
  <si>
    <t>10М3 ДРЕВЕСИНЫ В КОНСТРУКЦИИ</t>
  </si>
  <si>
    <t>ОГНЕЗАЩИТА ДЕРЕВЯННЫХ КОНСТРУКЦИЙ ФЕРМ, АРОК, БАЛОК, СТРОПИЛ, МАУЭРЛАТОВ</t>
  </si>
  <si>
    <t>Е1001-087-01</t>
  </si>
  <si>
    <t>22.4</t>
  </si>
  <si>
    <t>22.3</t>
  </si>
  <si>
    <t>22.2</t>
  </si>
  <si>
    <t>22.1</t>
  </si>
  <si>
    <t>17.2</t>
  </si>
  <si>
    <t>17.1</t>
  </si>
  <si>
    <t>15.6</t>
  </si>
  <si>
    <t>15.5</t>
  </si>
  <si>
    <t>15.4</t>
  </si>
  <si>
    <t>15.3</t>
  </si>
  <si>
    <t>15.2</t>
  </si>
  <si>
    <t>100 М2 КРОВЛИ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</si>
  <si>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</si>
  <si>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Е1203-004-01 МИНСТРОЙ РУЗ 05.01.21 N 3</t>
  </si>
  <si>
    <t>М3 ДРЕВЕСИНЫ В КОНСТРУКЦИИ</t>
  </si>
  <si>
    <t>УСТАНОВКА ЭЛЕМЕНТОВ ДЕРЕВЯННОЙ СТРЕМЯНКИ ДС-1</t>
  </si>
  <si>
    <t>Е1001-010-01</t>
  </si>
  <si>
    <t>СЛУХОВОЕ ОКНО</t>
  </si>
  <si>
    <t>УСТРОЙСТВО СЛУХОВЫХ ОКОН</t>
  </si>
  <si>
    <t>Е1001-003-01</t>
  </si>
  <si>
    <t>100М2 ПОКРЫТИЯ</t>
  </si>
  <si>
    <t>УСТРОЙСТВО ПО ФЕРМАМ НАСТИЛА РАБОЧЕГО ТОЛЩИНОЙ 40 ММ СПЛОШНОГО</t>
  </si>
  <si>
    <t>Е1001-083-05</t>
  </si>
  <si>
    <t>УСТАНОВКА ЭЛЕМЕНТОВ КАРКАСА ОБРЕШЕТКА</t>
  </si>
  <si>
    <t>РАЗБОРКА ПОРУЧНЕЙ ДЕРЕВЯННЫХ ПРЯМОЙ ЧАСТИ</t>
  </si>
  <si>
    <t>Е59-004-01</t>
  </si>
  <si>
    <t>РАЗБОРКА ОБШИВКИ: НЕОШТУКАТУРЕННОЙ</t>
  </si>
  <si>
    <t>Е53-001-01</t>
  </si>
  <si>
    <t>РАЗБОРКА ОБЛИЦОВКИ СТЕН ИЗ ПЛИТ И ПЛИТОК: КЕРАМИЧЕСКИХ ГЛАЗУРОВАННЫХ ПЛИТОК</t>
  </si>
  <si>
    <t>Е63-007-10 ДОП. 6</t>
  </si>
  <si>
    <t>7.2</t>
  </si>
  <si>
    <t>РАЗБОРКА ПОКРЫТИЙ ПОЛОВ: ИЗ ЛИНОЛЕУМА И РЕЛИНА</t>
  </si>
  <si>
    <t>Е57-002-01</t>
  </si>
  <si>
    <t>РАЗБОРКА ПОКРЫТИЙ ПОЛОВ: ИЗ КЕРАМИЧЕСКИХ ПЛИТОК</t>
  </si>
  <si>
    <t>Е57-002-03</t>
  </si>
  <si>
    <t>СНЯТИЕ ВИТРАЖЕЙ: ОСТЕКЛЕННЫХ</t>
  </si>
  <si>
    <t>Е56-002-02</t>
  </si>
  <si>
    <t>4.3</t>
  </si>
  <si>
    <t>4.2</t>
  </si>
  <si>
    <t>ДЕМОНТАЖ ОКОННЫХ КОРОБОК: В КАМЕННЫХ СТЕНАХ С ОТБИВКОЙ ШТУКАТУРКИ В ОТКОСАХ</t>
  </si>
  <si>
    <t>Е56-001-04 ДОП. 5</t>
  </si>
  <si>
    <t>ДЕМОНТАЖ ДВЕРНЫХ КОРОБОК В КАМЕННЫХ СТЕНАХ: С ОТБИВКОЙ ШТУКАТУРКИ В ОТКОСАХ</t>
  </si>
  <si>
    <t>Е56-009-05 ДОП. 5</t>
  </si>
  <si>
    <t>РАЗБОРКА: ОБРЕШЕТКИ ИЗ БРУСКОВ С ПРОЗОРАМИ</t>
  </si>
  <si>
    <t>Е58-001-01</t>
  </si>
  <si>
    <t>РАЗБОРКА ПОКРЫТИЙ КРОВЕЛЬ: ИЗ ВОЛНИСТЫХ И ПОЛУВОЛНИСТЫХ АСБЕСТОЦЕМЕНТНЫХ ЛИСТОВ</t>
  </si>
  <si>
    <t>Е58-017-04</t>
  </si>
  <si>
    <t>ДЕМОНТАЖНЫЕ РАБОТЫ</t>
  </si>
  <si>
    <t>РАЗДЕЛ 1. РЕМОНТНО-СТРОИТЕЛЬНЫЕ РАБОТЫ</t>
  </si>
  <si>
    <t>НАМАНГАН ВИЛОЯТИ ПОП ИХТИСОСЛАШТИРИЛГАН ДАВЛАТ УРМОН ХУЖАЛИГИ "УРМОНЧИЛАР УЙИ" БИНОСИНИ ЖОРИЙ ТАЪМИРЛАШ</t>
  </si>
  <si>
    <t>Канальный вентилятор ВКМ 100</t>
  </si>
  <si>
    <t>Щит осветительный на вводе ВА47-100-3Р-40А-1шт. на отх. ВА47-63-1Р-10А-5шт, ВА47-63-1Р-16А-5шт, дифавтомат АД14-4Р-32А-1шт, Модульный контактор КМ20-20 AC/DC 20А-1шт. ЩРВ-П-18</t>
  </si>
  <si>
    <t>Электрический котел настенный одноконтурный 12 кВт</t>
  </si>
  <si>
    <t>ВА47-63-4Р-32А-1шт в пластиковом боксе ЩРВ-П-4</t>
  </si>
  <si>
    <t>Аксессуары кровли: Колено водосточное</t>
  </si>
  <si>
    <t>Аксессуары кровли: Снегозадержатель</t>
  </si>
  <si>
    <t>Дверные блоки МДФ с замком и наличником</t>
  </si>
  <si>
    <t>Пенополистирольная теплоизоляция "Пеноплекс" 20 мм</t>
  </si>
  <si>
    <t>Сетка базальтовая композитная диаметром 4 мм размером ячейки 150х150 мм</t>
  </si>
  <si>
    <t>Перила из нержавеющей стали</t>
  </si>
  <si>
    <t>Отводы полипропиленовые 45 градусов д. 20 мм</t>
  </si>
  <si>
    <t>Отводы полипропиленовые 90 градусов д. 32 мм</t>
  </si>
  <si>
    <t>Обводы полипропиленовые д. 20</t>
  </si>
  <si>
    <t>Тройники полипропиленовые д. 32 мм</t>
  </si>
  <si>
    <t>Тройники полипропиленовые переходные д. 25х20х25 мм</t>
  </si>
  <si>
    <t>Переходники полипропиленовые 25х20 мм</t>
  </si>
  <si>
    <t>Переходники полипропиленовые 32х25 мм</t>
  </si>
  <si>
    <t>Клипсы полипропиленовые д. 32 мм</t>
  </si>
  <si>
    <t>секц</t>
  </si>
  <si>
    <t>Радиаторы биметаллические высотой 500 мм</t>
  </si>
  <si>
    <t>Кран воздухоспускной ручной для радиаторов центрального отопления (кран Маевского) Ду-10 мм, Ру-6 латунь, до +130С, ТУ У 29.1-31940558-009:2005</t>
  </si>
  <si>
    <t>Вентиль угловой радиаторный ручной регулировки, Р20-1/2"</t>
  </si>
  <si>
    <t>Заглушки полипропиленовые д. 20 мм</t>
  </si>
  <si>
    <t>Гильза из стальных труб д. 32х2,8 мм, L±0,3 м</t>
  </si>
  <si>
    <t>Гильза из стальных труб д. 40х2,8 мм, L±0,4 м</t>
  </si>
  <si>
    <t>Фильтр сетчатый PPR д. 20 мм</t>
  </si>
  <si>
    <t>Фильтр сетчатый PPR д. 32 мм</t>
  </si>
  <si>
    <t>Вентили полипропиленовые д. 32 мм</t>
  </si>
  <si>
    <t>Муфты полипропиленовые комбинированные с внутренней резьбой д. 20х3/4</t>
  </si>
  <si>
    <t>Муфты полипропиленовые комбинированные с внутренней резьбой д. 32х1</t>
  </si>
  <si>
    <t>Муфты полипропиленовые комбинированные с внутренней резьбой д. 20х1/2</t>
  </si>
  <si>
    <t>Решетки вентиляционные РВ-1 150х100</t>
  </si>
  <si>
    <t>Переход, отвод, заглушка и врезка из оцинкованной стали толщиной 0,55 мм</t>
  </si>
  <si>
    <t>Металически сетка 150х300 мм, шаг 20 мм толщ. 6,0 мм</t>
  </si>
  <si>
    <t>Металически сетка 150х150 мм, шаг 20 мм толщ. 6,0 мм</t>
  </si>
  <si>
    <t>Решетки вентиляционные РВ-1 150х300</t>
  </si>
  <si>
    <t>Решетки вентиляционные РВ-1 150х150</t>
  </si>
  <si>
    <t>Смеситель для душевых</t>
  </si>
  <si>
    <t>Тройники канализационные полиэтиленовые 87 градусов, д. 50/50 мм</t>
  </si>
  <si>
    <t>Тройники канализационные полиэтиленовые 87 градусов, д. 110/110 мм</t>
  </si>
  <si>
    <t>Тройники канализационные полиэтиленовые 45 градусов, д. 50/50 мм</t>
  </si>
  <si>
    <t>Тройники канализационные полиэтиленовые 45 градусов, д. 110/110 мм</t>
  </si>
  <si>
    <t>Тройники канализационные полиэтиленовые 45 градусов, д. 110/50 мм</t>
  </si>
  <si>
    <t>Гибкий шланг-сифон для канализации д. 50 мм</t>
  </si>
  <si>
    <t>Переходники канализационные д. 100/50 мм</t>
  </si>
  <si>
    <t>Ревизия канализационная д. 110 мм</t>
  </si>
  <si>
    <t>Прочистка канализационная д. 50 мм</t>
  </si>
  <si>
    <t>Прочистка канализационная д. 110 мм</t>
  </si>
  <si>
    <t>Заглушка д. 50 мм</t>
  </si>
  <si>
    <t>Заглушка д. 110 мм</t>
  </si>
  <si>
    <t>Тройники полипропиленовые д. 20 мм</t>
  </si>
  <si>
    <t>Вентили полипропиленовые д. 20 мм</t>
  </si>
  <si>
    <t>Клипсы полипропиленовые д. 20 мм</t>
  </si>
  <si>
    <t>Муфты полипропиленовые д. 20 мм</t>
  </si>
  <si>
    <t>Гильза из стальных труб д. 25х2,0 мм, L±0,3 м</t>
  </si>
  <si>
    <t>Термостатическый смесительный клапан G 3/4"</t>
  </si>
  <si>
    <t>Светельник LED 48W квадратный</t>
  </si>
  <si>
    <t>Светильник LED 18W круглый герметичный</t>
  </si>
  <si>
    <t>Профнастил толщ. 0,5 мм</t>
  </si>
  <si>
    <t>Лист гипсокартонный ГСП А ПЛУК 1200x2500x9,5мм</t>
  </si>
  <si>
    <t>Витраж из алюминиевого профиля</t>
  </si>
  <si>
    <t>Строительный мусор</t>
  </si>
  <si>
    <t>Пленка полиэтиленовая</t>
  </si>
  <si>
    <t>Затирка "Старатели" (разной цветности)</t>
  </si>
  <si>
    <t>Кронштейн штыревой с дюбелем для крепления алюминиевых и биметаллических радиаторов</t>
  </si>
  <si>
    <t>комплект</t>
  </si>
  <si>
    <t>Поддон душевой</t>
  </si>
  <si>
    <t>Удлинитель</t>
  </si>
  <si>
    <t>Соединитель 2 уровня</t>
  </si>
  <si>
    <t>Соединитель 1 уровня</t>
  </si>
  <si>
    <t>Прямой подвес</t>
  </si>
  <si>
    <t>Якорный подвес с проволокой</t>
  </si>
  <si>
    <t>Профиль 60Х27</t>
  </si>
  <si>
    <t>Плитки плинтусные</t>
  </si>
  <si>
    <t>Плинтуса для полов пластиковые</t>
  </si>
  <si>
    <t>Переплеты оконные для жилых зданий</t>
  </si>
  <si>
    <t>Материалы теплоизоляционные</t>
  </si>
  <si>
    <t>Сталь оцинкованная листовая толщина листа 0,8 мм</t>
  </si>
  <si>
    <t>Сульфат аммония насыпью, сорт высший</t>
  </si>
  <si>
    <t>Трубы полипропиленовые для горячей воды PN20 Д32 /D"1, стенка 5,4/</t>
  </si>
  <si>
    <t>Трубы полипропиленовые для горячей воды PN20 Д25 /D"3/4, стенка 4,2/</t>
  </si>
  <si>
    <t>Трубы полипропиленовые для холодной воды PN10 Д20 /D"1/2, стенка 1,9/</t>
  </si>
  <si>
    <t>Доски необрезные длиной 4-6,5 м, все ширины, толщиной 32-40 мм III сорта</t>
  </si>
  <si>
    <t>Доски обрезные хвойных пород длиной 4-6,5 м, шириной 75-150 мм, толщиной 44 мм и более, II сорта</t>
  </si>
  <si>
    <t>Пиломатериалы хвойных пород доски обрезные длиной 4-6,5 м, шириной 75-150 мм, толщиной 32-40 мм III сорта</t>
  </si>
  <si>
    <t>Пиломатериалы хвойных пород доски обрезные длиной 4-6,5 м, шириной 75-150 мм, толщиной 19-22 мм III сорта</t>
  </si>
  <si>
    <t>Бруски обрезные хвойных пород длиной 4-6,5 м, шириной 75-150 мм, толщиной 100, 125 мм, II сорта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</si>
  <si>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</si>
  <si>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Шуруп самонарезающий (TN) 3,5/35 мм</t>
  </si>
  <si>
    <t>Электроды диаметром 6 мм Э42</t>
  </si>
  <si>
    <t>Цемент для приготовления раствора в построечных условиях и в других подобных случаях марка по проекту</t>
  </si>
  <si>
    <t>Натрий фтористый технический, марка А, сорт I</t>
  </si>
  <si>
    <t>Аммоний фосфорнокислый двузамещенный (диамоний фосфат) марка Б</t>
  </si>
  <si>
    <t>Лента самоклеющаяся "KNAUF"</t>
  </si>
  <si>
    <t>Шпатлевка "KNAUF"</t>
  </si>
  <si>
    <t>Клей плиточный "Старатель-стандарт"</t>
  </si>
  <si>
    <t>Краски сухие для внутренних работ</t>
  </si>
  <si>
    <t>Краски цветные, готовые к применению для внутренних работ МА-25 голубая, оранжево-бежевая</t>
  </si>
  <si>
    <t>Блоки оконные пластиковые со стеклопакетами</t>
  </si>
  <si>
    <t>Винты самонарезающие с уплотнительной прокладкой 4,8x80</t>
  </si>
  <si>
    <t>Винты самонарезающие с уплотнительной прокладкой 4,8x35</t>
  </si>
  <si>
    <t>Дюбели распорные полиэтиленовые 6х30 мм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</si>
  <si>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</si>
  <si>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Винты самонарезающие СМ1-35</t>
  </si>
  <si>
    <t>Болты анкерные</t>
  </si>
  <si>
    <t>Заглушка торцевая для пластикового плинтуса</t>
  </si>
  <si>
    <t>Соединитель для пластикового плинтуса</t>
  </si>
  <si>
    <t>Уголок внутренний для пластикового плинтуса</t>
  </si>
  <si>
    <t>Уголок наружный для пластикового плинтуса</t>
  </si>
  <si>
    <t>Плиты мраморные</t>
  </si>
  <si>
    <t>Смесь сухая гипсовая</t>
  </si>
  <si>
    <t>Раствор готовый отделочный тяжелый, известковый: 1:2,0</t>
  </si>
  <si>
    <t>Молотки отбойные электрические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</si>
  <si>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</si>
  <si>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Бензопилы</t>
  </si>
  <si>
    <t>Установки для заготовки защитных покрытий тепловой изоляции</t>
  </si>
  <si>
    <t>Установки для изготовления бандажей, диафрагм, пряжек</t>
  </si>
  <si>
    <t>Агрегаты для приготовления рабочих жидкостей-ядохимикатов (без трактора)</t>
  </si>
  <si>
    <t>222</t>
  </si>
  <si>
    <t>221</t>
  </si>
  <si>
    <t>220</t>
  </si>
  <si>
    <t>219</t>
  </si>
  <si>
    <t>218</t>
  </si>
  <si>
    <t>ОБОРУДОВАНИЕ</t>
  </si>
  <si>
    <t>217</t>
  </si>
  <si>
    <t>216</t>
  </si>
  <si>
    <t>КОНСТРУКЦИИ ЗАВОДСКОГО ИЗГОТОВЛЕНИЯ</t>
  </si>
  <si>
    <t>215</t>
  </si>
  <si>
    <t>214</t>
  </si>
  <si>
    <t>213</t>
  </si>
  <si>
    <t>212</t>
  </si>
  <si>
    <t>211</t>
  </si>
  <si>
    <t>210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</si>
  <si>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</si>
  <si>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</si>
  <si>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</si>
  <si>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</si>
  <si>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</si>
  <si>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</si>
  <si>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</si>
  <si>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</si>
  <si>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</si>
  <si>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200</t>
  </si>
  <si>
    <t>199</t>
  </si>
  <si>
    <t>198</t>
  </si>
  <si>
    <t>197</t>
  </si>
  <si>
    <t>196</t>
  </si>
  <si>
    <t>195</t>
  </si>
  <si>
    <t>194</t>
  </si>
  <si>
    <t>193</t>
  </si>
  <si>
    <t>192</t>
  </si>
  <si>
    <t>191</t>
  </si>
  <si>
    <t>190</t>
  </si>
  <si>
    <t>189</t>
  </si>
  <si>
    <t>188</t>
  </si>
  <si>
    <t>187</t>
  </si>
  <si>
    <t>186</t>
  </si>
  <si>
    <t>185</t>
  </si>
  <si>
    <t>184</t>
  </si>
  <si>
    <t>СТРОИТЕЛЬНЫЕ МАТЕРИАЛЫ И КОНСТРУКЦИИ</t>
  </si>
  <si>
    <t>МАТЕРИАЛЬНЫЕ РЕСУРСЫ</t>
  </si>
  <si>
    <t>СТРОИТЕЛЬНЫЕ МАШИНЫ И МЕХАНИЗМЫ</t>
  </si>
  <si>
    <t>ТРУДОВЫЕ РЕСУРСЫ</t>
  </si>
  <si>
    <t>ИТОГО ПО ЛОКАЛЬНОЙ РЕСУРСНОЙ ВЕДОМОСТИ:</t>
  </si>
  <si>
    <t xml:space="preserve">                   </t>
  </si>
  <si>
    <t>Наименование
стройки -</t>
  </si>
  <si>
    <t>Сметная потребность</t>
  </si>
  <si>
    <t>Итого по кабельной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</si>
</sst>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_-* #,##0.00_р_._-;\-* #,##0.00_р_._-;_-* &quot;-&quot;??_р_._-;_-@_-"/>
    <numFmt numFmtId="166" formatCode="0.000"/>
    <numFmt numFmtId="167" formatCode="_-* #,##0_р_._-;\-* #,##0_р_._-;_-* &quot;-&quot;??_р_._-;_-@_-"/>
    <numFmt numFmtId="168" formatCode="_-* #,##0.000_р_._-;\-* #,##0.000_р_._-;_-* &quot;-&quot;??_р_._-;_-@_-"/>
    <numFmt numFmtId="169" formatCode="0.0%"/>
    <numFmt numFmtId="170" formatCode="_-* #,##0.000\ _₽_-;\-* #,##0.000\ _₽_-;_-* &quot;-&quot;???\ _₽_-;_-@_-"/>
    <numFmt numFmtId="171" formatCode="_-* #,##0_-;\-* #,##0_-;_-* &quot;-&quot;??_-;_-@_-"/>
  </numFmts>
  <fonts count="9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2"/>
      <name val="Times New Roman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i/>
      <u/>
      <sz val="20"/>
      <name val="Monotype Corsiva"/>
      <family val="4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u/>
      <sz val="12"/>
      <name val="Times New Roman"/>
      <family val="1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22"/>
      <name val="Times New Roman"/>
      <family val="1"/>
      <charset val="204"/>
    </font>
    <font>
      <i/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family val="2"/>
      <charset val="204"/>
    </font>
    <font>
      <b/>
      <sz val="16"/>
      <name val="Times New Roman Cyr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0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b/>
      <u/>
      <sz val="12"/>
      <name val="Times New Roman Cyr"/>
      <family val="1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sz val="12"/>
      <name val="Times New Roman Cyr"/>
      <family val="1"/>
      <charset val="204"/>
    </font>
    <font>
      <i/>
      <u/>
      <sz val="12"/>
      <name val="Times New Roman Cyr"/>
      <family val="1"/>
      <charset val="204"/>
    </font>
    <font>
      <sz val="9"/>
      <name val="Times New Roman Cyr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double">
        <color indexed="64"/>
      </left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</borders>
  <cellStyleXfs count="74">
    <xf numFmtId="0" fontId="0" fillId="0" borderId="0"/>
    <xf numFmtId="0" fontId="38" fillId="2" borderId="0" applyNumberFormat="0" applyBorder="0" applyAlignment="0" applyProtection="0"/>
    <xf numFmtId="0" fontId="38" fillId="4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3" borderId="0" applyNumberFormat="0" applyBorder="0" applyAlignment="0" applyProtection="0"/>
    <xf numFmtId="0" fontId="38" fillId="5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7" borderId="0" applyNumberFormat="0" applyBorder="0" applyAlignment="0" applyProtection="0"/>
    <xf numFmtId="0" fontId="38" fillId="9" borderId="0" applyNumberFormat="0" applyBorder="0" applyAlignment="0" applyProtection="0"/>
    <xf numFmtId="0" fontId="38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2" borderId="0" applyNumberFormat="0" applyBorder="0" applyAlignment="0" applyProtection="0"/>
    <xf numFmtId="0" fontId="40" fillId="5" borderId="1" applyNumberFormat="0" applyAlignment="0" applyProtection="0"/>
    <xf numFmtId="0" fontId="41" fillId="12" borderId="2" applyNumberFormat="0" applyAlignment="0" applyProtection="0"/>
    <xf numFmtId="0" fontId="42" fillId="12" borderId="1" applyNumberFormat="0" applyAlignment="0" applyProtection="0"/>
    <xf numFmtId="0" fontId="43" fillId="0" borderId="3" applyNumberFormat="0" applyFill="0" applyAlignment="0" applyProtection="0"/>
    <xf numFmtId="0" fontId="44" fillId="0" borderId="4" applyNumberFormat="0" applyFill="0" applyAlignment="0" applyProtection="0"/>
    <xf numFmtId="0" fontId="4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6" applyNumberFormat="0" applyFill="0" applyAlignment="0" applyProtection="0"/>
    <xf numFmtId="0" fontId="47" fillId="23" borderId="7" applyNumberFormat="0" applyAlignment="0" applyProtection="0"/>
    <xf numFmtId="0" fontId="48" fillId="0" borderId="0" applyNumberFormat="0" applyFill="0" applyBorder="0" applyAlignment="0" applyProtection="0"/>
    <xf numFmtId="0" fontId="49" fillId="13" borderId="0" applyNumberFormat="0" applyBorder="0" applyAlignment="0" applyProtection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50" fillId="4" borderId="0" applyNumberFormat="0" applyBorder="0" applyAlignment="0" applyProtection="0"/>
    <xf numFmtId="0" fontId="51" fillId="0" borderId="0" applyNumberFormat="0" applyFill="0" applyBorder="0" applyAlignment="0" applyProtection="0"/>
    <xf numFmtId="0" fontId="38" fillId="8" borderId="8" applyNumberFormat="0" applyFont="0" applyAlignment="0" applyProtection="0"/>
    <xf numFmtId="0" fontId="52" fillId="0" borderId="9" applyNumberFormat="0" applyFill="0" applyAlignment="0" applyProtection="0"/>
    <xf numFmtId="0" fontId="53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0" fontId="54" fillId="6" borderId="0" applyNumberFormat="0" applyBorder="0" applyAlignment="0" applyProtection="0"/>
    <xf numFmtId="0" fontId="20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9" fillId="0" borderId="0"/>
    <xf numFmtId="164" fontId="59" fillId="0" borderId="0" applyFont="0" applyFill="0" applyBorder="0" applyAlignment="0" applyProtection="0"/>
    <xf numFmtId="0" fontId="65" fillId="0" borderId="0"/>
    <xf numFmtId="0" fontId="19" fillId="0" borderId="0"/>
    <xf numFmtId="0" fontId="36" fillId="0" borderId="0"/>
    <xf numFmtId="164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57">
    <xf numFmtId="0" fontId="0" fillId="0" borderId="0" xfId="0"/>
    <xf numFmtId="0" fontId="19" fillId="0" borderId="0" xfId="39"/>
    <xf numFmtId="1" fontId="19" fillId="25" borderId="0" xfId="39" applyNumberFormat="1" applyFill="1"/>
    <xf numFmtId="0" fontId="19" fillId="25" borderId="0" xfId="39" applyFill="1"/>
    <xf numFmtId="1" fontId="19" fillId="0" borderId="0" xfId="39" applyNumberFormat="1" applyAlignment="1">
      <alignment horizontal="right"/>
    </xf>
    <xf numFmtId="9" fontId="19" fillId="25" borderId="0" xfId="39" applyNumberFormat="1" applyFill="1"/>
    <xf numFmtId="0" fontId="23" fillId="26" borderId="12" xfId="39" applyFont="1" applyFill="1" applyBorder="1"/>
    <xf numFmtId="0" fontId="23" fillId="26" borderId="13" xfId="39" applyFont="1" applyFill="1" applyBorder="1"/>
    <xf numFmtId="0" fontId="24" fillId="26" borderId="14" xfId="39" applyFont="1" applyFill="1" applyBorder="1" applyAlignment="1"/>
    <xf numFmtId="0" fontId="24" fillId="0" borderId="15" xfId="39" applyFont="1" applyBorder="1" applyAlignment="1"/>
    <xf numFmtId="0" fontId="24" fillId="0" borderId="16" xfId="39" applyFont="1" applyBorder="1" applyAlignment="1"/>
    <xf numFmtId="0" fontId="24" fillId="0" borderId="17" xfId="39" applyFont="1" applyBorder="1" applyAlignment="1"/>
    <xf numFmtId="0" fontId="24" fillId="26" borderId="18" xfId="39" applyFont="1" applyFill="1" applyBorder="1" applyAlignment="1"/>
    <xf numFmtId="0" fontId="25" fillId="0" borderId="19" xfId="39" applyFont="1" applyBorder="1" applyAlignment="1"/>
    <xf numFmtId="0" fontId="26" fillId="0" borderId="20" xfId="39" applyFont="1" applyBorder="1" applyAlignment="1"/>
    <xf numFmtId="0" fontId="25" fillId="26" borderId="18" xfId="39" applyFont="1" applyFill="1" applyBorder="1" applyAlignment="1"/>
    <xf numFmtId="0" fontId="27" fillId="0" borderId="19" xfId="39" applyFont="1" applyBorder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7" fillId="0" borderId="20" xfId="39" applyFont="1" applyBorder="1" applyAlignment="1">
      <alignment vertical="center" wrapText="1"/>
    </xf>
    <xf numFmtId="0" fontId="27" fillId="26" borderId="18" xfId="39" applyFont="1" applyFill="1" applyBorder="1" applyAlignment="1">
      <alignment vertical="center" wrapText="1"/>
    </xf>
    <xf numFmtId="0" fontId="28" fillId="0" borderId="19" xfId="39" applyFont="1" applyBorder="1" applyAlignment="1">
      <alignment vertical="center" wrapText="1"/>
    </xf>
    <xf numFmtId="0" fontId="28" fillId="26" borderId="18" xfId="39" applyFont="1" applyFill="1" applyBorder="1" applyAlignment="1">
      <alignment vertical="center" wrapText="1"/>
    </xf>
    <xf numFmtId="0" fontId="28" fillId="0" borderId="0" xfId="39" applyFont="1" applyBorder="1" applyAlignment="1">
      <alignment vertical="center" wrapText="1"/>
    </xf>
    <xf numFmtId="0" fontId="28" fillId="0" borderId="0" xfId="39" applyFont="1" applyBorder="1" applyAlignment="1">
      <alignment horizontal="center" vertical="center" wrapText="1"/>
    </xf>
    <xf numFmtId="0" fontId="28" fillId="0" borderId="20" xfId="39" applyFont="1" applyBorder="1" applyAlignment="1">
      <alignment horizontal="center" vertical="center" wrapText="1"/>
    </xf>
    <xf numFmtId="0" fontId="24" fillId="26" borderId="21" xfId="39" applyFont="1" applyFill="1" applyBorder="1" applyAlignment="1"/>
    <xf numFmtId="0" fontId="31" fillId="0" borderId="20" xfId="39" applyFont="1" applyBorder="1" applyAlignment="1">
      <alignment vertical="center" wrapText="1"/>
    </xf>
    <xf numFmtId="0" fontId="27" fillId="0" borderId="22" xfId="39" applyFont="1" applyBorder="1" applyAlignment="1">
      <alignment vertical="center" wrapText="1"/>
    </xf>
    <xf numFmtId="0" fontId="27" fillId="0" borderId="23" xfId="39" applyFont="1" applyBorder="1" applyAlignment="1">
      <alignment vertical="center" wrapText="1"/>
    </xf>
    <xf numFmtId="0" fontId="27" fillId="0" borderId="24" xfId="39" applyFont="1" applyBorder="1" applyAlignment="1">
      <alignment vertical="center" wrapText="1"/>
    </xf>
    <xf numFmtId="0" fontId="27" fillId="26" borderId="25" xfId="39" applyFont="1" applyFill="1" applyBorder="1" applyAlignment="1">
      <alignment vertical="center" wrapText="1"/>
    </xf>
    <xf numFmtId="0" fontId="27" fillId="26" borderId="26" xfId="39" applyFont="1" applyFill="1" applyBorder="1" applyAlignment="1">
      <alignment vertical="center" wrapText="1"/>
    </xf>
    <xf numFmtId="0" fontId="32" fillId="0" borderId="0" xfId="0" applyFont="1" applyAlignment="1"/>
    <xf numFmtId="0" fontId="33" fillId="0" borderId="0" xfId="0" applyFont="1" applyAlignment="1">
      <alignment horizontal="center"/>
    </xf>
    <xf numFmtId="0" fontId="34" fillId="0" borderId="0" xfId="0" applyFont="1"/>
    <xf numFmtId="0" fontId="32" fillId="0" borderId="0" xfId="0" applyFont="1"/>
    <xf numFmtId="0" fontId="35" fillId="27" borderId="0" xfId="0" applyFont="1" applyFill="1"/>
    <xf numFmtId="0" fontId="3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7" fillId="0" borderId="0" xfId="0" applyFont="1"/>
    <xf numFmtId="9" fontId="0" fillId="0" borderId="0" xfId="0" applyNumberFormat="1"/>
    <xf numFmtId="0" fontId="30" fillId="0" borderId="0" xfId="0" applyFont="1"/>
    <xf numFmtId="0" fontId="37" fillId="0" borderId="0" xfId="0" applyFont="1" applyFill="1"/>
    <xf numFmtId="0" fontId="0" fillId="0" borderId="0" xfId="0" applyFill="1"/>
    <xf numFmtId="0" fontId="19" fillId="0" borderId="0" xfId="39" applyFont="1"/>
    <xf numFmtId="1" fontId="23" fillId="26" borderId="13" xfId="39" applyNumberFormat="1" applyFont="1" applyFill="1" applyBorder="1"/>
    <xf numFmtId="0" fontId="19" fillId="0" borderId="0" xfId="38"/>
    <xf numFmtId="0" fontId="56" fillId="0" borderId="10" xfId="38" applyFont="1" applyBorder="1" applyAlignment="1">
      <alignment horizontal="center" vertical="center"/>
    </xf>
    <xf numFmtId="0" fontId="19" fillId="0" borderId="10" xfId="38" applyFont="1" applyBorder="1" applyAlignment="1">
      <alignment horizontal="center" vertical="center" wrapText="1"/>
    </xf>
    <xf numFmtId="0" fontId="19" fillId="27" borderId="10" xfId="38" applyFont="1" applyFill="1" applyBorder="1" applyAlignment="1">
      <alignment horizontal="center" vertical="center" wrapText="1"/>
    </xf>
    <xf numFmtId="0" fontId="21" fillId="27" borderId="10" xfId="38" applyFont="1" applyFill="1" applyBorder="1" applyAlignment="1">
      <alignment horizontal="center" vertical="center" wrapText="1"/>
    </xf>
    <xf numFmtId="0" fontId="21" fillId="27" borderId="10" xfId="38" applyFont="1" applyFill="1" applyBorder="1" applyAlignment="1">
      <alignment horizontal="center" vertical="center"/>
    </xf>
    <xf numFmtId="0" fontId="19" fillId="0" borderId="10" xfId="38" applyFont="1" applyBorder="1" applyAlignment="1">
      <alignment horizontal="center" vertical="center"/>
    </xf>
    <xf numFmtId="1" fontId="19" fillId="0" borderId="10" xfId="38" applyNumberFormat="1" applyFont="1" applyBorder="1" applyAlignment="1">
      <alignment horizontal="center" vertical="center"/>
    </xf>
    <xf numFmtId="0" fontId="30" fillId="0" borderId="10" xfId="38" applyFont="1" applyBorder="1" applyAlignment="1">
      <alignment vertical="center"/>
    </xf>
    <xf numFmtId="0" fontId="19" fillId="0" borderId="10" xfId="38" applyFont="1" applyBorder="1" applyAlignment="1">
      <alignment vertical="center"/>
    </xf>
    <xf numFmtId="9" fontId="19" fillId="27" borderId="10" xfId="38" applyNumberFormat="1" applyFont="1" applyFill="1" applyBorder="1" applyAlignment="1">
      <alignment vertical="center"/>
    </xf>
    <xf numFmtId="9" fontId="19" fillId="0" borderId="10" xfId="38" applyNumberFormat="1" applyFont="1" applyBorder="1" applyAlignment="1">
      <alignment vertical="center"/>
    </xf>
    <xf numFmtId="2" fontId="19" fillId="27" borderId="10" xfId="38" applyNumberFormat="1" applyFont="1" applyFill="1" applyBorder="1" applyAlignment="1">
      <alignment horizontal="center" vertical="center"/>
    </xf>
    <xf numFmtId="10" fontId="19" fillId="27" borderId="10" xfId="38" applyNumberFormat="1" applyFont="1" applyFill="1" applyBorder="1" applyAlignment="1">
      <alignment horizontal="center" vertical="center"/>
    </xf>
    <xf numFmtId="0" fontId="19" fillId="27" borderId="10" xfId="38" applyFont="1" applyFill="1" applyBorder="1" applyAlignment="1">
      <alignment vertical="center"/>
    </xf>
    <xf numFmtId="0" fontId="19" fillId="0" borderId="10" xfId="38" applyBorder="1" applyAlignment="1">
      <alignment vertical="center"/>
    </xf>
    <xf numFmtId="1" fontId="19" fillId="0" borderId="10" xfId="38" applyNumberFormat="1" applyBorder="1" applyAlignment="1">
      <alignment vertical="center"/>
    </xf>
    <xf numFmtId="0" fontId="20" fillId="27" borderId="10" xfId="36" applyFont="1" applyFill="1" applyBorder="1" applyAlignment="1">
      <alignment vertical="center" wrapText="1"/>
    </xf>
    <xf numFmtId="1" fontId="19" fillId="27" borderId="10" xfId="38" applyNumberFormat="1" applyFont="1" applyFill="1" applyBorder="1" applyAlignment="1">
      <alignment horizontal="center" vertical="center"/>
    </xf>
    <xf numFmtId="0" fontId="19" fillId="0" borderId="0" xfId="38" applyFont="1"/>
    <xf numFmtId="0" fontId="19" fillId="26" borderId="10" xfId="38" applyFont="1" applyFill="1" applyBorder="1" applyAlignment="1">
      <alignment horizontal="center" vertical="center"/>
    </xf>
    <xf numFmtId="1" fontId="19" fillId="26" borderId="10" xfId="38" applyNumberFormat="1" applyFont="1" applyFill="1" applyBorder="1" applyAlignment="1">
      <alignment horizontal="center" vertical="center"/>
    </xf>
    <xf numFmtId="1" fontId="19" fillId="0" borderId="0" xfId="38" applyNumberFormat="1"/>
    <xf numFmtId="0" fontId="30" fillId="0" borderId="0" xfId="38" applyFont="1" applyAlignment="1">
      <alignment vertical="center"/>
    </xf>
    <xf numFmtId="0" fontId="19" fillId="0" borderId="0" xfId="38" applyAlignment="1">
      <alignment vertical="center"/>
    </xf>
    <xf numFmtId="1" fontId="19" fillId="0" borderId="0" xfId="38" applyNumberFormat="1" applyAlignment="1">
      <alignment vertical="center"/>
    </xf>
    <xf numFmtId="0" fontId="57" fillId="0" borderId="0" xfId="38" applyFont="1"/>
    <xf numFmtId="0" fontId="58" fillId="0" borderId="0" xfId="38" applyFont="1"/>
    <xf numFmtId="0" fontId="30" fillId="0" borderId="0" xfId="38" applyFont="1"/>
    <xf numFmtId="1" fontId="19" fillId="0" borderId="10" xfId="38" applyNumberFormat="1" applyBorder="1" applyAlignment="1">
      <alignment horizontal="center" vertical="center"/>
    </xf>
    <xf numFmtId="1" fontId="30" fillId="27" borderId="10" xfId="38" applyNumberFormat="1" applyFont="1" applyFill="1" applyBorder="1" applyAlignment="1">
      <alignment horizontal="center" vertical="center"/>
    </xf>
    <xf numFmtId="0" fontId="30" fillId="0" borderId="10" xfId="38" applyFont="1" applyBorder="1" applyAlignment="1">
      <alignment horizontal="center" vertical="center"/>
    </xf>
    <xf numFmtId="0" fontId="30" fillId="26" borderId="10" xfId="38" applyFont="1" applyFill="1" applyBorder="1" applyAlignment="1">
      <alignment vertical="center"/>
    </xf>
    <xf numFmtId="0" fontId="19" fillId="0" borderId="0" xfId="38" applyAlignment="1">
      <alignment horizontal="center" vertical="center"/>
    </xf>
    <xf numFmtId="0" fontId="58" fillId="0" borderId="0" xfId="38" applyFont="1" applyAlignment="1">
      <alignment horizontal="center" vertical="center"/>
    </xf>
    <xf numFmtId="10" fontId="19" fillId="0" borderId="10" xfId="38" applyNumberFormat="1" applyBorder="1" applyAlignment="1">
      <alignment horizontal="center" vertical="center"/>
    </xf>
    <xf numFmtId="0" fontId="0" fillId="0" borderId="0" xfId="37" applyFont="1"/>
    <xf numFmtId="0" fontId="0" fillId="24" borderId="0" xfId="39" applyFont="1" applyFill="1"/>
    <xf numFmtId="166" fontId="19" fillId="0" borderId="10" xfId="38" applyNumberFormat="1" applyBorder="1" applyAlignment="1">
      <alignment horizontal="center" vertical="center"/>
    </xf>
    <xf numFmtId="166" fontId="19" fillId="26" borderId="10" xfId="38" applyNumberFormat="1" applyFont="1" applyFill="1" applyBorder="1" applyAlignment="1">
      <alignment horizontal="center" vertical="center"/>
    </xf>
    <xf numFmtId="167" fontId="19" fillId="0" borderId="10" xfId="46" applyNumberFormat="1" applyFont="1" applyBorder="1" applyAlignment="1">
      <alignment horizontal="center" vertical="center" wrapText="1"/>
    </xf>
    <xf numFmtId="167" fontId="19" fillId="0" borderId="10" xfId="46" applyNumberFormat="1" applyBorder="1" applyAlignment="1">
      <alignment vertical="center"/>
    </xf>
    <xf numFmtId="167" fontId="19" fillId="0" borderId="10" xfId="46" applyNumberFormat="1" applyFont="1" applyBorder="1" applyAlignment="1">
      <alignment horizontal="center" vertical="center"/>
    </xf>
    <xf numFmtId="167" fontId="19" fillId="26" borderId="10" xfId="46" applyNumberFormat="1" applyFont="1" applyFill="1" applyBorder="1" applyAlignment="1">
      <alignment horizontal="center" vertical="center"/>
    </xf>
    <xf numFmtId="167" fontId="19" fillId="0" borderId="0" xfId="46" applyNumberFormat="1" applyAlignment="1">
      <alignment vertical="center"/>
    </xf>
    <xf numFmtId="167" fontId="58" fillId="0" borderId="0" xfId="46" applyNumberFormat="1" applyFont="1"/>
    <xf numFmtId="167" fontId="19" fillId="0" borderId="0" xfId="46" applyNumberFormat="1"/>
    <xf numFmtId="167" fontId="19" fillId="0" borderId="0" xfId="38" applyNumberFormat="1"/>
    <xf numFmtId="169" fontId="19" fillId="27" borderId="10" xfId="38" applyNumberFormat="1" applyFont="1" applyFill="1" applyBorder="1" applyAlignment="1">
      <alignment vertical="center"/>
    </xf>
    <xf numFmtId="1" fontId="0" fillId="0" borderId="10" xfId="38" applyNumberFormat="1" applyFont="1" applyBorder="1" applyAlignment="1">
      <alignment horizontal="center" vertical="center"/>
    </xf>
    <xf numFmtId="0" fontId="60" fillId="0" borderId="0" xfId="51" applyFont="1"/>
    <xf numFmtId="0" fontId="61" fillId="0" borderId="0" xfId="51" applyFont="1"/>
    <xf numFmtId="170" fontId="61" fillId="0" borderId="0" xfId="51" applyNumberFormat="1" applyFont="1"/>
    <xf numFmtId="168" fontId="61" fillId="0" borderId="0" xfId="46" applyNumberFormat="1" applyFont="1"/>
    <xf numFmtId="171" fontId="62" fillId="0" borderId="0" xfId="52" applyNumberFormat="1" applyFont="1" applyBorder="1" applyAlignment="1">
      <alignment horizontal="center" vertical="center"/>
    </xf>
    <xf numFmtId="0" fontId="62" fillId="0" borderId="0" xfId="51" applyFont="1" applyAlignment="1">
      <alignment vertical="top" wrapText="1"/>
    </xf>
    <xf numFmtId="0" fontId="62" fillId="0" borderId="0" xfId="40" applyFont="1" applyAlignment="1">
      <alignment horizontal="center" vertical="center"/>
    </xf>
    <xf numFmtId="0" fontId="62" fillId="0" borderId="27" xfId="51" applyFont="1" applyBorder="1" applyAlignment="1">
      <alignment vertical="top" wrapText="1"/>
    </xf>
    <xf numFmtId="0" fontId="62" fillId="0" borderId="11" xfId="40" applyFont="1" applyBorder="1" applyAlignment="1">
      <alignment horizontal="center" vertical="center"/>
    </xf>
    <xf numFmtId="0" fontId="63" fillId="0" borderId="27" xfId="51" applyFont="1" applyBorder="1" applyAlignment="1">
      <alignment vertical="top" wrapText="1"/>
    </xf>
    <xf numFmtId="0" fontId="63" fillId="0" borderId="11" xfId="40" applyFont="1" applyBorder="1" applyAlignment="1">
      <alignment horizontal="center" vertical="center"/>
    </xf>
    <xf numFmtId="0" fontId="60" fillId="0" borderId="10" xfId="51" applyFont="1" applyBorder="1"/>
    <xf numFmtId="0" fontId="64" fillId="0" borderId="10" xfId="51" applyFont="1" applyBorder="1"/>
    <xf numFmtId="0" fontId="62" fillId="28" borderId="10" xfId="53" applyFont="1" applyFill="1" applyBorder="1" applyAlignment="1">
      <alignment horizontal="center" vertical="center" wrapText="1"/>
    </xf>
    <xf numFmtId="0" fontId="62" fillId="28" borderId="28" xfId="53" applyFont="1" applyFill="1" applyBorder="1" applyAlignment="1">
      <alignment horizontal="center" vertical="center" wrapText="1"/>
    </xf>
    <xf numFmtId="0" fontId="62" fillId="28" borderId="11" xfId="53" applyFont="1" applyFill="1" applyBorder="1" applyAlignment="1">
      <alignment horizontal="center" vertical="center" wrapText="1"/>
    </xf>
    <xf numFmtId="0" fontId="60" fillId="0" borderId="0" xfId="51" applyFont="1" applyAlignment="1">
      <alignment horizontal="center"/>
    </xf>
    <xf numFmtId="0" fontId="66" fillId="0" borderId="0" xfId="54" applyFont="1" applyAlignment="1">
      <alignment vertical="top" wrapText="1"/>
    </xf>
    <xf numFmtId="0" fontId="64" fillId="0" borderId="0" xfId="51" applyFont="1" applyAlignment="1">
      <alignment horizontal="right"/>
    </xf>
    <xf numFmtId="0" fontId="0" fillId="0" borderId="10" xfId="38" applyFont="1" applyBorder="1" applyAlignment="1">
      <alignment horizontal="center" vertical="center" wrapText="1"/>
    </xf>
    <xf numFmtId="0" fontId="0" fillId="27" borderId="10" xfId="38" applyFont="1" applyFill="1" applyBorder="1" applyAlignment="1">
      <alignment horizontal="center" vertical="center" wrapText="1"/>
    </xf>
    <xf numFmtId="168" fontId="63" fillId="0" borderId="10" xfId="46" applyNumberFormat="1" applyFont="1" applyFill="1" applyBorder="1" applyAlignment="1">
      <alignment horizontal="center" vertical="center"/>
    </xf>
    <xf numFmtId="168" fontId="63" fillId="0" borderId="10" xfId="46" applyNumberFormat="1" applyFont="1" applyBorder="1" applyAlignment="1">
      <alignment horizontal="center" vertical="center"/>
    </xf>
    <xf numFmtId="168" fontId="62" fillId="0" borderId="10" xfId="46" applyNumberFormat="1" applyFont="1" applyBorder="1" applyAlignment="1">
      <alignment horizontal="center"/>
    </xf>
    <xf numFmtId="168" fontId="62" fillId="0" borderId="10" xfId="46" applyNumberFormat="1" applyFont="1" applyBorder="1" applyAlignment="1">
      <alignment horizontal="center" vertical="center"/>
    </xf>
    <xf numFmtId="0" fontId="0" fillId="0" borderId="0" xfId="39" applyFont="1"/>
    <xf numFmtId="169" fontId="19" fillId="25" borderId="0" xfId="39" applyNumberFormat="1" applyFill="1"/>
    <xf numFmtId="166" fontId="19" fillId="0" borderId="0" xfId="39" applyNumberFormat="1" applyAlignment="1">
      <alignment horizontal="right"/>
    </xf>
    <xf numFmtId="0" fontId="19" fillId="0" borderId="0" xfId="39" applyFont="1" applyFill="1"/>
    <xf numFmtId="0" fontId="27" fillId="26" borderId="35" xfId="39" applyFont="1" applyFill="1" applyBorder="1" applyAlignment="1">
      <alignment vertical="center" wrapText="1"/>
    </xf>
    <xf numFmtId="0" fontId="23" fillId="26" borderId="36" xfId="39" applyFont="1" applyFill="1" applyBorder="1"/>
    <xf numFmtId="165" fontId="19" fillId="0" borderId="0" xfId="46" applyAlignment="1">
      <alignment horizontal="center" vertical="center"/>
    </xf>
    <xf numFmtId="167" fontId="19" fillId="0" borderId="0" xfId="46" applyNumberFormat="1" applyFont="1"/>
    <xf numFmtId="170" fontId="60" fillId="0" borderId="0" xfId="51" applyNumberFormat="1" applyFont="1"/>
    <xf numFmtId="0" fontId="27" fillId="0" borderId="0" xfId="39" applyFont="1" applyBorder="1" applyAlignment="1">
      <alignment horizontal="left" vertical="center" wrapText="1"/>
    </xf>
    <xf numFmtId="0" fontId="27" fillId="0" borderId="20" xfId="39" applyFont="1" applyBorder="1" applyAlignment="1">
      <alignment horizontal="left" vertical="center" wrapText="1"/>
    </xf>
    <xf numFmtId="0" fontId="29" fillId="0" borderId="0" xfId="39" applyFont="1" applyBorder="1" applyAlignment="1">
      <alignment vertical="center" wrapText="1"/>
    </xf>
    <xf numFmtId="0" fontId="29" fillId="0" borderId="20" xfId="39" applyFont="1" applyBorder="1" applyAlignment="1">
      <alignment vertical="center" wrapText="1"/>
    </xf>
    <xf numFmtId="0" fontId="29" fillId="0" borderId="19" xfId="39" applyFont="1" applyBorder="1" applyAlignment="1">
      <alignment vertical="center" wrapText="1"/>
    </xf>
    <xf numFmtId="0" fontId="71" fillId="0" borderId="0" xfId="39" applyFont="1"/>
    <xf numFmtId="0" fontId="0" fillId="27" borderId="10" xfId="38" applyNumberFormat="1" applyFont="1" applyFill="1" applyBorder="1" applyAlignment="1">
      <alignment horizontal="center" vertical="center"/>
    </xf>
    <xf numFmtId="0" fontId="68" fillId="0" borderId="0" xfId="55" applyFont="1"/>
    <xf numFmtId="0" fontId="73" fillId="0" borderId="0" xfId="55" applyFont="1" applyAlignment="1">
      <alignment horizontal="center"/>
    </xf>
    <xf numFmtId="0" fontId="36" fillId="0" borderId="0" xfId="55" applyAlignment="1">
      <alignment horizontal="center"/>
    </xf>
    <xf numFmtId="167" fontId="68" fillId="0" borderId="0" xfId="46" applyNumberFormat="1" applyFont="1" applyAlignment="1">
      <alignment horizontal="center"/>
    </xf>
    <xf numFmtId="0" fontId="36" fillId="0" borderId="0" xfId="55"/>
    <xf numFmtId="0" fontId="72" fillId="0" borderId="0" xfId="55" applyFont="1" applyAlignment="1">
      <alignment horizontal="center"/>
    </xf>
    <xf numFmtId="0" fontId="76" fillId="29" borderId="10" xfId="55" applyFont="1" applyFill="1" applyBorder="1" applyAlignment="1">
      <alignment horizontal="center"/>
    </xf>
    <xf numFmtId="167" fontId="76" fillId="29" borderId="10" xfId="46" applyNumberFormat="1" applyFont="1" applyFill="1" applyBorder="1" applyAlignment="1">
      <alignment horizontal="center"/>
    </xf>
    <xf numFmtId="0" fontId="77" fillId="0" borderId="10" xfId="55" applyFont="1" applyBorder="1" applyAlignment="1">
      <alignment horizontal="center" vertical="center"/>
    </xf>
    <xf numFmtId="0" fontId="77" fillId="0" borderId="10" xfId="55" applyFont="1" applyBorder="1" applyAlignment="1">
      <alignment horizontal="left" vertical="center" wrapText="1"/>
    </xf>
    <xf numFmtId="2" fontId="77" fillId="0" borderId="10" xfId="55" applyNumberFormat="1" applyFont="1" applyBorder="1" applyAlignment="1">
      <alignment horizontal="center" vertical="center"/>
    </xf>
    <xf numFmtId="1" fontId="77" fillId="0" borderId="10" xfId="55" applyNumberFormat="1" applyFont="1" applyBorder="1" applyAlignment="1">
      <alignment horizontal="center" vertical="center"/>
    </xf>
    <xf numFmtId="0" fontId="76" fillId="29" borderId="10" xfId="55" applyFont="1" applyFill="1" applyBorder="1" applyAlignment="1">
      <alignment vertical="top"/>
    </xf>
    <xf numFmtId="0" fontId="76" fillId="29" borderId="10" xfId="55" applyFont="1" applyFill="1" applyBorder="1" applyAlignment="1">
      <alignment horizontal="left" vertical="top" wrapText="1" indent="2"/>
    </xf>
    <xf numFmtId="2" fontId="76" fillId="29" borderId="10" xfId="55" applyNumberFormat="1" applyFont="1" applyFill="1" applyBorder="1" applyAlignment="1">
      <alignment horizontal="center" vertical="top"/>
    </xf>
    <xf numFmtId="1" fontId="76" fillId="29" borderId="10" xfId="55" applyNumberFormat="1" applyFont="1" applyFill="1" applyBorder="1" applyAlignment="1">
      <alignment horizontal="center" vertical="top"/>
    </xf>
    <xf numFmtId="167" fontId="36" fillId="0" borderId="0" xfId="46" applyNumberFormat="1" applyFont="1"/>
    <xf numFmtId="167" fontId="36" fillId="0" borderId="0" xfId="55" applyNumberFormat="1"/>
    <xf numFmtId="0" fontId="68" fillId="0" borderId="0" xfId="55" applyFont="1" applyAlignment="1">
      <alignment horizontal="center" vertical="top"/>
    </xf>
    <xf numFmtId="0" fontId="68" fillId="0" borderId="0" xfId="55" applyFont="1" applyAlignment="1">
      <alignment horizontal="left" vertical="top" wrapText="1" indent="1"/>
    </xf>
    <xf numFmtId="167" fontId="68" fillId="0" borderId="0" xfId="46" applyNumberFormat="1" applyFont="1" applyAlignment="1">
      <alignment horizontal="center" vertical="top"/>
    </xf>
    <xf numFmtId="2" fontId="36" fillId="0" borderId="0" xfId="55" applyNumberFormat="1" applyAlignment="1">
      <alignment horizontal="center"/>
    </xf>
    <xf numFmtId="167" fontId="36" fillId="0" borderId="0" xfId="46" applyNumberFormat="1" applyFont="1" applyAlignment="1">
      <alignment horizontal="center"/>
    </xf>
    <xf numFmtId="2" fontId="68" fillId="0" borderId="0" xfId="55" applyNumberFormat="1" applyFont="1" applyAlignment="1">
      <alignment horizontal="center" vertical="top" wrapText="1"/>
    </xf>
    <xf numFmtId="168" fontId="77" fillId="0" borderId="10" xfId="46" applyNumberFormat="1" applyFont="1" applyBorder="1" applyAlignment="1">
      <alignment horizontal="center" vertical="center"/>
    </xf>
    <xf numFmtId="168" fontId="76" fillId="29" borderId="10" xfId="46" applyNumberFormat="1" applyFont="1" applyFill="1" applyBorder="1" applyAlignment="1">
      <alignment horizontal="center" vertical="top"/>
    </xf>
    <xf numFmtId="0" fontId="65" fillId="0" borderId="0" xfId="53" applyNumberFormat="1" applyFont="1" applyAlignment="1">
      <alignment vertical="top"/>
    </xf>
    <xf numFmtId="0" fontId="65" fillId="0" borderId="0" xfId="53" applyNumberFormat="1" applyFont="1" applyAlignment="1">
      <alignment horizontal="right" vertical="top"/>
    </xf>
    <xf numFmtId="0" fontId="68" fillId="0" borderId="0" xfId="53" applyNumberFormat="1" applyFont="1" applyAlignment="1">
      <alignment horizontal="center" vertical="top" wrapText="1"/>
    </xf>
    <xf numFmtId="0" fontId="65" fillId="0" borderId="0" xfId="53" applyNumberFormat="1" applyFont="1" applyAlignment="1">
      <alignment horizontal="center" vertical="top"/>
    </xf>
    <xf numFmtId="0" fontId="69" fillId="0" borderId="0" xfId="53" applyNumberFormat="1" applyFont="1" applyAlignment="1">
      <alignment horizontal="right" vertical="top"/>
    </xf>
    <xf numFmtId="0" fontId="68" fillId="0" borderId="0" xfId="53" applyNumberFormat="1" applyFont="1" applyAlignment="1">
      <alignment horizontal="right" vertical="top"/>
    </xf>
    <xf numFmtId="0" fontId="68" fillId="0" borderId="0" xfId="53" applyNumberFormat="1" applyFont="1" applyAlignment="1">
      <alignment vertical="top"/>
    </xf>
    <xf numFmtId="0" fontId="65" fillId="0" borderId="0" xfId="53" applyNumberFormat="1" applyFont="1" applyAlignment="1">
      <alignment horizontal="center" vertical="center"/>
    </xf>
    <xf numFmtId="0" fontId="68" fillId="29" borderId="27" xfId="53" applyNumberFormat="1" applyFont="1" applyFill="1" applyBorder="1" applyAlignment="1">
      <alignment horizontal="center" vertical="center" wrapText="1"/>
    </xf>
    <xf numFmtId="0" fontId="72" fillId="29" borderId="11" xfId="53" applyNumberFormat="1" applyFont="1" applyFill="1" applyBorder="1" applyAlignment="1">
      <alignment horizontal="center" vertical="center" wrapText="1"/>
    </xf>
    <xf numFmtId="0" fontId="72" fillId="29" borderId="27" xfId="53" applyNumberFormat="1" applyFont="1" applyFill="1" applyBorder="1" applyAlignment="1">
      <alignment horizontal="center" vertical="center" wrapText="1"/>
    </xf>
    <xf numFmtId="0" fontId="65" fillId="0" borderId="0" xfId="53" applyNumberFormat="1" applyFont="1" applyAlignment="1">
      <alignment horizontal="center"/>
    </xf>
    <xf numFmtId="0" fontId="65" fillId="0" borderId="0" xfId="53" applyNumberFormat="1" applyFont="1"/>
    <xf numFmtId="0" fontId="78" fillId="0" borderId="47" xfId="53" applyNumberFormat="1" applyFont="1" applyBorder="1" applyAlignment="1">
      <alignment horizontal="center" vertical="top" wrapText="1"/>
    </xf>
    <xf numFmtId="0" fontId="78" fillId="0" borderId="46" xfId="53" applyNumberFormat="1" applyFont="1" applyBorder="1" applyAlignment="1">
      <alignment horizontal="left" vertical="top" wrapText="1"/>
    </xf>
    <xf numFmtId="0" fontId="78" fillId="0" borderId="46" xfId="53" applyNumberFormat="1" applyFont="1" applyBorder="1" applyAlignment="1">
      <alignment horizontal="center" vertical="top" wrapText="1"/>
    </xf>
    <xf numFmtId="0" fontId="83" fillId="0" borderId="49" xfId="53" applyNumberFormat="1" applyFont="1" applyBorder="1" applyAlignment="1">
      <alignment horizontal="center" vertical="top" wrapText="1"/>
    </xf>
    <xf numFmtId="0" fontId="83" fillId="0" borderId="48" xfId="53" applyNumberFormat="1" applyFont="1" applyBorder="1" applyAlignment="1">
      <alignment horizontal="center" vertical="top" wrapText="1"/>
    </xf>
    <xf numFmtId="0" fontId="83" fillId="0" borderId="48" xfId="53" applyNumberFormat="1" applyFont="1" applyBorder="1" applyAlignment="1">
      <alignment horizontal="left" vertical="top" wrapText="1" indent="2"/>
    </xf>
    <xf numFmtId="0" fontId="83" fillId="0" borderId="48" xfId="53" applyNumberFormat="1" applyFont="1" applyBorder="1" applyAlignment="1">
      <alignment horizontal="right" vertical="top"/>
    </xf>
    <xf numFmtId="0" fontId="20" fillId="0" borderId="0" xfId="53" applyNumberFormat="1" applyFont="1" applyAlignment="1">
      <alignment vertical="top"/>
    </xf>
    <xf numFmtId="0" fontId="83" fillId="0" borderId="40" xfId="53" applyNumberFormat="1" applyFont="1" applyBorder="1" applyAlignment="1">
      <alignment horizontal="center" vertical="top" wrapText="1"/>
    </xf>
    <xf numFmtId="0" fontId="83" fillId="0" borderId="39" xfId="53" applyNumberFormat="1" applyFont="1" applyBorder="1" applyAlignment="1">
      <alignment horizontal="center" vertical="top" wrapText="1"/>
    </xf>
    <xf numFmtId="0" fontId="83" fillId="0" borderId="39" xfId="53" applyNumberFormat="1" applyFont="1" applyBorder="1" applyAlignment="1">
      <alignment horizontal="left" vertical="top" wrapText="1" indent="2"/>
    </xf>
    <xf numFmtId="0" fontId="83" fillId="0" borderId="39" xfId="53" applyNumberFormat="1" applyFont="1" applyBorder="1" applyAlignment="1">
      <alignment horizontal="right" vertical="top"/>
    </xf>
    <xf numFmtId="0" fontId="79" fillId="0" borderId="0" xfId="53" applyNumberFormat="1" applyFont="1" applyAlignment="1">
      <alignment vertical="top"/>
    </xf>
    <xf numFmtId="0" fontId="82" fillId="0" borderId="49" xfId="53" applyNumberFormat="1" applyFont="1" applyBorder="1" applyAlignment="1">
      <alignment horizontal="center" vertical="top" wrapText="1"/>
    </xf>
    <xf numFmtId="0" fontId="82" fillId="0" borderId="48" xfId="53" applyNumberFormat="1" applyFont="1" applyBorder="1" applyAlignment="1">
      <alignment horizontal="center" vertical="top" wrapText="1"/>
    </xf>
    <xf numFmtId="0" fontId="82" fillId="0" borderId="48" xfId="53" applyNumberFormat="1" applyFont="1" applyBorder="1" applyAlignment="1">
      <alignment horizontal="left" vertical="top" wrapText="1" indent="2"/>
    </xf>
    <xf numFmtId="0" fontId="82" fillId="0" borderId="48" xfId="53" applyNumberFormat="1" applyFont="1" applyBorder="1" applyAlignment="1">
      <alignment horizontal="right" vertical="top"/>
    </xf>
    <xf numFmtId="0" fontId="81" fillId="0" borderId="0" xfId="53" applyNumberFormat="1" applyFont="1" applyAlignment="1">
      <alignment vertical="top"/>
    </xf>
    <xf numFmtId="0" fontId="82" fillId="0" borderId="40" xfId="53" applyNumberFormat="1" applyFont="1" applyBorder="1" applyAlignment="1">
      <alignment horizontal="center" vertical="top" wrapText="1"/>
    </xf>
    <xf numFmtId="0" fontId="82" fillId="0" borderId="39" xfId="53" applyNumberFormat="1" applyFont="1" applyBorder="1" applyAlignment="1">
      <alignment horizontal="center" vertical="top" wrapText="1"/>
    </xf>
    <xf numFmtId="0" fontId="82" fillId="0" borderId="39" xfId="53" applyNumberFormat="1" applyFont="1" applyBorder="1" applyAlignment="1">
      <alignment horizontal="left" vertical="top" wrapText="1" indent="2"/>
    </xf>
    <xf numFmtId="0" fontId="82" fillId="0" borderId="39" xfId="53" applyNumberFormat="1" applyFont="1" applyBorder="1" applyAlignment="1">
      <alignment horizontal="right" vertical="top"/>
    </xf>
    <xf numFmtId="0" fontId="80" fillId="0" borderId="49" xfId="53" applyNumberFormat="1" applyFont="1" applyBorder="1" applyAlignment="1">
      <alignment horizontal="center" vertical="top" wrapText="1"/>
    </xf>
    <xf numFmtId="0" fontId="80" fillId="0" borderId="48" xfId="53" applyNumberFormat="1" applyFont="1" applyBorder="1" applyAlignment="1">
      <alignment horizontal="center" vertical="top" wrapText="1"/>
    </xf>
    <xf numFmtId="0" fontId="80" fillId="0" borderId="48" xfId="53" applyNumberFormat="1" applyFont="1" applyBorder="1" applyAlignment="1">
      <alignment horizontal="left" vertical="top" wrapText="1" indent="2"/>
    </xf>
    <xf numFmtId="0" fontId="80" fillId="0" borderId="48" xfId="53" applyNumberFormat="1" applyFont="1" applyBorder="1" applyAlignment="1">
      <alignment horizontal="right" vertical="top"/>
    </xf>
    <xf numFmtId="0" fontId="80" fillId="0" borderId="40" xfId="53" applyNumberFormat="1" applyFont="1" applyBorder="1" applyAlignment="1">
      <alignment horizontal="center" vertical="top" wrapText="1"/>
    </xf>
    <xf numFmtId="0" fontId="80" fillId="0" borderId="39" xfId="53" applyNumberFormat="1" applyFont="1" applyBorder="1" applyAlignment="1">
      <alignment horizontal="center" vertical="top" wrapText="1"/>
    </xf>
    <xf numFmtId="0" fontId="80" fillId="0" borderId="39" xfId="53" applyNumberFormat="1" applyFont="1" applyBorder="1" applyAlignment="1">
      <alignment horizontal="left" vertical="top" wrapText="1" indent="2"/>
    </xf>
    <xf numFmtId="0" fontId="80" fillId="0" borderId="39" xfId="53" applyNumberFormat="1" applyFont="1" applyBorder="1" applyAlignment="1">
      <alignment horizontal="right" vertical="top"/>
    </xf>
    <xf numFmtId="0" fontId="65" fillId="0" borderId="37" xfId="53" applyNumberFormat="1" applyFont="1" applyBorder="1" applyAlignment="1">
      <alignment vertical="top"/>
    </xf>
    <xf numFmtId="0" fontId="20" fillId="0" borderId="0" xfId="48" applyFont="1"/>
    <xf numFmtId="0" fontId="78" fillId="30" borderId="27" xfId="48" applyFont="1" applyFill="1" applyBorder="1" applyAlignment="1">
      <alignment horizontal="center" vertical="center" wrapText="1"/>
    </xf>
    <xf numFmtId="0" fontId="65" fillId="0" borderId="27" xfId="48" applyFont="1" applyBorder="1" applyAlignment="1">
      <alignment horizontal="center" vertical="center"/>
    </xf>
    <xf numFmtId="0" fontId="65" fillId="0" borderId="27" xfId="48" applyFont="1" applyBorder="1" applyAlignment="1">
      <alignment horizontal="left" vertical="top" wrapText="1"/>
    </xf>
    <xf numFmtId="0" fontId="65" fillId="0" borderId="27" xfId="48" applyFont="1" applyBorder="1" applyAlignment="1">
      <alignment horizontal="center" vertical="center" wrapText="1"/>
    </xf>
    <xf numFmtId="0" fontId="65" fillId="0" borderId="11" xfId="48" applyFont="1" applyBorder="1" applyAlignment="1">
      <alignment horizontal="center" vertical="center" wrapText="1"/>
    </xf>
    <xf numFmtId="0" fontId="68" fillId="30" borderId="61" xfId="48" applyFont="1" applyFill="1" applyBorder="1" applyAlignment="1">
      <alignment horizontal="center" vertical="center" wrapText="1"/>
    </xf>
    <xf numFmtId="0" fontId="68" fillId="30" borderId="10" xfId="48" applyFont="1" applyFill="1" applyBorder="1" applyAlignment="1">
      <alignment horizontal="center" vertical="center" wrapText="1"/>
    </xf>
    <xf numFmtId="0" fontId="68" fillId="30" borderId="62" xfId="48" applyFont="1" applyFill="1" applyBorder="1" applyAlignment="1">
      <alignment horizontal="center" vertical="center" wrapText="1"/>
    </xf>
    <xf numFmtId="167" fontId="20" fillId="0" borderId="0" xfId="46" applyNumberFormat="1" applyFont="1"/>
    <xf numFmtId="167" fontId="68" fillId="30" borderId="62" xfId="46" applyNumberFormat="1" applyFont="1" applyFill="1" applyBorder="1" applyAlignment="1">
      <alignment horizontal="center" vertical="center" wrapText="1"/>
    </xf>
    <xf numFmtId="167" fontId="68" fillId="30" borderId="61" xfId="46" applyNumberFormat="1" applyFont="1" applyFill="1" applyBorder="1" applyAlignment="1">
      <alignment horizontal="center" vertical="center" wrapText="1"/>
    </xf>
    <xf numFmtId="167" fontId="65" fillId="0" borderId="27" xfId="46" applyNumberFormat="1" applyFont="1" applyBorder="1" applyAlignment="1">
      <alignment horizontal="center" vertical="center"/>
    </xf>
    <xf numFmtId="167" fontId="78" fillId="30" borderId="27" xfId="46" applyNumberFormat="1" applyFont="1" applyFill="1" applyBorder="1" applyAlignment="1">
      <alignment horizontal="center" vertical="center" wrapText="1"/>
    </xf>
    <xf numFmtId="0" fontId="65" fillId="0" borderId="0" xfId="53" applyNumberFormat="1" applyFont="1" applyAlignment="1">
      <alignment horizontal="left" vertical="top"/>
    </xf>
    <xf numFmtId="0" fontId="68" fillId="29" borderId="66" xfId="53" applyNumberFormat="1" applyFont="1" applyFill="1" applyBorder="1" applyAlignment="1">
      <alignment horizontal="center" vertical="top" wrapText="1"/>
    </xf>
    <xf numFmtId="0" fontId="78" fillId="29" borderId="66" xfId="53" applyNumberFormat="1" applyFont="1" applyFill="1" applyBorder="1" applyAlignment="1">
      <alignment horizontal="right" vertical="top"/>
    </xf>
    <xf numFmtId="0" fontId="78" fillId="29" borderId="65" xfId="53" applyNumberFormat="1" applyFont="1" applyFill="1" applyBorder="1" applyAlignment="1">
      <alignment horizontal="right" vertical="top"/>
    </xf>
    <xf numFmtId="0" fontId="65" fillId="0" borderId="42" xfId="53" applyNumberFormat="1" applyFont="1" applyBorder="1" applyAlignment="1">
      <alignment horizontal="left" vertical="top" wrapText="1"/>
    </xf>
    <xf numFmtId="0" fontId="65" fillId="0" borderId="41" xfId="53" applyNumberFormat="1" applyFont="1" applyBorder="1" applyAlignment="1">
      <alignment horizontal="left" vertical="top" wrapText="1"/>
    </xf>
    <xf numFmtId="0" fontId="65" fillId="0" borderId="39" xfId="53" applyNumberFormat="1" applyFont="1" applyBorder="1" applyAlignment="1">
      <alignment horizontal="left" vertical="top" wrapText="1"/>
    </xf>
    <xf numFmtId="0" fontId="68" fillId="29" borderId="42" xfId="53" applyNumberFormat="1" applyFont="1" applyFill="1" applyBorder="1" applyAlignment="1">
      <alignment horizontal="center" vertical="top" wrapText="1"/>
    </xf>
    <xf numFmtId="0" fontId="68" fillId="29" borderId="41" xfId="53" applyNumberFormat="1" applyFont="1" applyFill="1" applyBorder="1" applyAlignment="1">
      <alignment horizontal="left" vertical="top" wrapText="1"/>
    </xf>
    <xf numFmtId="0" fontId="72" fillId="29" borderId="41" xfId="53" applyNumberFormat="1" applyFont="1" applyFill="1" applyBorder="1" applyAlignment="1">
      <alignment horizontal="left" vertical="top" wrapText="1" indent="2"/>
    </xf>
    <xf numFmtId="0" fontId="68" fillId="29" borderId="41" xfId="53" applyNumberFormat="1" applyFont="1" applyFill="1" applyBorder="1" applyAlignment="1">
      <alignment horizontal="center" vertical="top" wrapText="1"/>
    </xf>
    <xf numFmtId="0" fontId="78" fillId="29" borderId="41" xfId="53" applyNumberFormat="1" applyFont="1" applyFill="1" applyBorder="1" applyAlignment="1">
      <alignment horizontal="right" vertical="top" wrapText="1"/>
    </xf>
    <xf numFmtId="0" fontId="78" fillId="29" borderId="39" xfId="53" applyNumberFormat="1" applyFont="1" applyFill="1" applyBorder="1" applyAlignment="1">
      <alignment horizontal="right" vertical="top" wrapText="1"/>
    </xf>
    <xf numFmtId="0" fontId="89" fillId="0" borderId="40" xfId="53" applyNumberFormat="1" applyFont="1" applyBorder="1" applyAlignment="1">
      <alignment horizontal="center" vertical="top" wrapText="1"/>
    </xf>
    <xf numFmtId="0" fontId="89" fillId="0" borderId="39" xfId="53" applyNumberFormat="1" applyFont="1" applyBorder="1" applyAlignment="1">
      <alignment horizontal="left" vertical="top" wrapText="1"/>
    </xf>
    <xf numFmtId="0" fontId="89" fillId="0" borderId="39" xfId="53" applyNumberFormat="1" applyFont="1" applyBorder="1" applyAlignment="1">
      <alignment horizontal="center" vertical="top" wrapText="1"/>
    </xf>
    <xf numFmtId="0" fontId="20" fillId="0" borderId="39" xfId="53" applyNumberFormat="1" applyFont="1" applyBorder="1" applyAlignment="1">
      <alignment horizontal="right" vertical="top" wrapText="1"/>
    </xf>
    <xf numFmtId="0" fontId="78" fillId="31" borderId="47" xfId="53" applyNumberFormat="1" applyFont="1" applyFill="1" applyBorder="1" applyAlignment="1">
      <alignment horizontal="center" vertical="top" wrapText="1"/>
    </xf>
    <xf numFmtId="0" fontId="78" fillId="31" borderId="46" xfId="53" applyNumberFormat="1" applyFont="1" applyFill="1" applyBorder="1" applyAlignment="1">
      <alignment horizontal="left" vertical="top" wrapText="1"/>
    </xf>
    <xf numFmtId="0" fontId="78" fillId="31" borderId="46" xfId="53" applyNumberFormat="1" applyFont="1" applyFill="1" applyBorder="1" applyAlignment="1">
      <alignment horizontal="center" vertical="top" wrapText="1"/>
    </xf>
    <xf numFmtId="0" fontId="83" fillId="31" borderId="49" xfId="53" applyNumberFormat="1" applyFont="1" applyFill="1" applyBorder="1" applyAlignment="1">
      <alignment horizontal="center" vertical="top" wrapText="1"/>
    </xf>
    <xf numFmtId="0" fontId="83" fillId="31" borderId="48" xfId="53" applyNumberFormat="1" applyFont="1" applyFill="1" applyBorder="1" applyAlignment="1">
      <alignment horizontal="center" vertical="top" wrapText="1"/>
    </xf>
    <xf numFmtId="0" fontId="83" fillId="31" borderId="48" xfId="53" applyNumberFormat="1" applyFont="1" applyFill="1" applyBorder="1" applyAlignment="1">
      <alignment horizontal="left" vertical="top" wrapText="1" indent="2"/>
    </xf>
    <xf numFmtId="0" fontId="83" fillId="31" borderId="48" xfId="53" applyNumberFormat="1" applyFont="1" applyFill="1" applyBorder="1" applyAlignment="1">
      <alignment horizontal="right" vertical="top"/>
    </xf>
    <xf numFmtId="0" fontId="82" fillId="31" borderId="49" xfId="53" applyNumberFormat="1" applyFont="1" applyFill="1" applyBorder="1" applyAlignment="1">
      <alignment horizontal="center" vertical="top" wrapText="1"/>
    </xf>
    <xf numFmtId="0" fontId="82" fillId="31" borderId="48" xfId="53" applyNumberFormat="1" applyFont="1" applyFill="1" applyBorder="1" applyAlignment="1">
      <alignment horizontal="center" vertical="top" wrapText="1"/>
    </xf>
    <xf numFmtId="0" fontId="82" fillId="31" borderId="48" xfId="53" applyNumberFormat="1" applyFont="1" applyFill="1" applyBorder="1" applyAlignment="1">
      <alignment horizontal="left" vertical="top" wrapText="1" indent="2"/>
    </xf>
    <xf numFmtId="0" fontId="82" fillId="31" borderId="48" xfId="53" applyNumberFormat="1" applyFont="1" applyFill="1" applyBorder="1" applyAlignment="1">
      <alignment horizontal="right" vertical="top"/>
    </xf>
    <xf numFmtId="0" fontId="82" fillId="31" borderId="40" xfId="53" applyNumberFormat="1" applyFont="1" applyFill="1" applyBorder="1" applyAlignment="1">
      <alignment horizontal="center" vertical="top" wrapText="1"/>
    </xf>
    <xf numFmtId="0" fontId="82" fillId="31" borderId="39" xfId="53" applyNumberFormat="1" applyFont="1" applyFill="1" applyBorder="1" applyAlignment="1">
      <alignment horizontal="center" vertical="top" wrapText="1"/>
    </xf>
    <xf numFmtId="0" fontId="82" fillId="31" borderId="39" xfId="53" applyNumberFormat="1" applyFont="1" applyFill="1" applyBorder="1" applyAlignment="1">
      <alignment horizontal="left" vertical="top" wrapText="1" indent="2"/>
    </xf>
    <xf numFmtId="0" fontId="82" fillId="31" borderId="39" xfId="53" applyNumberFormat="1" applyFont="1" applyFill="1" applyBorder="1" applyAlignment="1">
      <alignment horizontal="right" vertical="top"/>
    </xf>
    <xf numFmtId="0" fontId="80" fillId="31" borderId="49" xfId="53" applyNumberFormat="1" applyFont="1" applyFill="1" applyBorder="1" applyAlignment="1">
      <alignment horizontal="center" vertical="top" wrapText="1"/>
    </xf>
    <xf numFmtId="0" fontId="80" fillId="31" borderId="48" xfId="53" applyNumberFormat="1" applyFont="1" applyFill="1" applyBorder="1" applyAlignment="1">
      <alignment horizontal="center" vertical="top" wrapText="1"/>
    </xf>
    <xf numFmtId="0" fontId="80" fillId="31" borderId="48" xfId="53" applyNumberFormat="1" applyFont="1" applyFill="1" applyBorder="1" applyAlignment="1">
      <alignment horizontal="left" vertical="top" wrapText="1" indent="2"/>
    </xf>
    <xf numFmtId="0" fontId="80" fillId="31" borderId="48" xfId="53" applyNumberFormat="1" applyFont="1" applyFill="1" applyBorder="1" applyAlignment="1">
      <alignment horizontal="right" vertical="top"/>
    </xf>
    <xf numFmtId="0" fontId="80" fillId="31" borderId="40" xfId="53" applyNumberFormat="1" applyFont="1" applyFill="1" applyBorder="1" applyAlignment="1">
      <alignment horizontal="center" vertical="top" wrapText="1"/>
    </xf>
    <xf numFmtId="0" fontId="80" fillId="31" borderId="39" xfId="53" applyNumberFormat="1" applyFont="1" applyFill="1" applyBorder="1" applyAlignment="1">
      <alignment horizontal="center" vertical="top" wrapText="1"/>
    </xf>
    <xf numFmtId="0" fontId="80" fillId="31" borderId="39" xfId="53" applyNumberFormat="1" applyFont="1" applyFill="1" applyBorder="1" applyAlignment="1">
      <alignment horizontal="left" vertical="top" wrapText="1" indent="2"/>
    </xf>
    <xf numFmtId="0" fontId="80" fillId="31" borderId="39" xfId="53" applyNumberFormat="1" applyFont="1" applyFill="1" applyBorder="1" applyAlignment="1">
      <alignment horizontal="right" vertical="top"/>
    </xf>
    <xf numFmtId="0" fontId="65" fillId="31" borderId="11" xfId="48" applyFont="1" applyFill="1" applyBorder="1" applyAlignment="1">
      <alignment horizontal="center" vertical="center" wrapText="1"/>
    </xf>
    <xf numFmtId="0" fontId="65" fillId="31" borderId="27" xfId="48" applyFont="1" applyFill="1" applyBorder="1" applyAlignment="1">
      <alignment horizontal="center" vertical="center" wrapText="1"/>
    </xf>
    <xf numFmtId="0" fontId="65" fillId="31" borderId="27" xfId="48" applyFont="1" applyFill="1" applyBorder="1" applyAlignment="1">
      <alignment horizontal="left" vertical="top" wrapText="1"/>
    </xf>
    <xf numFmtId="0" fontId="65" fillId="31" borderId="27" xfId="48" applyFont="1" applyFill="1" applyBorder="1" applyAlignment="1">
      <alignment horizontal="center" vertical="center"/>
    </xf>
    <xf numFmtId="167" fontId="65" fillId="31" borderId="27" xfId="46" applyNumberFormat="1" applyFont="1" applyFill="1" applyBorder="1" applyAlignment="1">
      <alignment horizontal="center" vertical="center"/>
    </xf>
    <xf numFmtId="0" fontId="69" fillId="0" borderId="0" xfId="55" applyFont="1" applyAlignment="1">
      <alignment horizontal="center"/>
    </xf>
    <xf numFmtId="0" fontId="74" fillId="0" borderId="0" xfId="55" applyFont="1" applyAlignment="1">
      <alignment horizontal="center" vertical="center" wrapText="1"/>
    </xf>
    <xf numFmtId="0" fontId="74" fillId="0" borderId="0" xfId="55" applyFont="1" applyAlignment="1">
      <alignment horizontal="center" vertical="center"/>
    </xf>
    <xf numFmtId="0" fontId="75" fillId="29" borderId="10" xfId="55" applyFont="1" applyFill="1" applyBorder="1" applyAlignment="1">
      <alignment horizontal="center" vertical="center"/>
    </xf>
    <xf numFmtId="0" fontId="75" fillId="29" borderId="10" xfId="55" applyFont="1" applyFill="1" applyBorder="1" applyAlignment="1">
      <alignment horizontal="center" vertical="center" wrapText="1"/>
    </xf>
    <xf numFmtId="167" fontId="75" fillId="29" borderId="10" xfId="46" applyNumberFormat="1" applyFont="1" applyFill="1" applyBorder="1" applyAlignment="1">
      <alignment horizontal="center" vertical="center" wrapText="1"/>
    </xf>
    <xf numFmtId="0" fontId="26" fillId="0" borderId="19" xfId="39" applyFont="1" applyBorder="1" applyAlignment="1">
      <alignment horizontal="center" vertical="center" wrapText="1"/>
    </xf>
    <xf numFmtId="0" fontId="26" fillId="0" borderId="0" xfId="39" applyFont="1" applyAlignment="1">
      <alignment horizontal="center" vertical="center" wrapText="1"/>
    </xf>
    <xf numFmtId="0" fontId="26" fillId="0" borderId="20" xfId="39" applyFont="1" applyBorder="1" applyAlignment="1">
      <alignment horizontal="center" vertical="center" wrapText="1"/>
    </xf>
    <xf numFmtId="0" fontId="27" fillId="0" borderId="0" xfId="39" applyFont="1" applyBorder="1" applyAlignment="1">
      <alignment horizontal="left" vertical="center" wrapText="1"/>
    </xf>
    <xf numFmtId="0" fontId="24" fillId="0" borderId="19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0" fontId="24" fillId="0" borderId="20" xfId="39" applyFont="1" applyBorder="1" applyAlignment="1">
      <alignment horizontal="center" vertical="center" wrapText="1"/>
    </xf>
    <xf numFmtId="0" fontId="29" fillId="0" borderId="19" xfId="39" applyFont="1" applyBorder="1" applyAlignment="1">
      <alignment horizontal="center" vertical="center" wrapText="1"/>
    </xf>
    <xf numFmtId="0" fontId="29" fillId="0" borderId="0" xfId="39" applyFont="1" applyBorder="1" applyAlignment="1">
      <alignment horizontal="center" vertical="center" wrapText="1"/>
    </xf>
    <xf numFmtId="0" fontId="29" fillId="0" borderId="20" xfId="39" applyFont="1" applyBorder="1" applyAlignment="1">
      <alignment horizontal="center" vertical="center" wrapText="1"/>
    </xf>
    <xf numFmtId="0" fontId="27" fillId="0" borderId="19" xfId="39" applyFont="1" applyBorder="1" applyAlignment="1">
      <alignment horizontal="center" vertical="center" wrapText="1"/>
    </xf>
    <xf numFmtId="0" fontId="27" fillId="0" borderId="0" xfId="39" applyFont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0" fillId="0" borderId="0" xfId="0" applyFont="1" applyAlignment="1">
      <alignment horizontal="left"/>
    </xf>
    <xf numFmtId="0" fontId="26" fillId="0" borderId="0" xfId="39" applyFont="1" applyBorder="1" applyAlignment="1">
      <alignment horizontal="center"/>
    </xf>
    <xf numFmtId="0" fontId="22" fillId="0" borderId="0" xfId="36" applyFont="1" applyAlignment="1">
      <alignment horizontal="center" vertical="center" wrapText="1"/>
    </xf>
    <xf numFmtId="0" fontId="55" fillId="0" borderId="0" xfId="38" applyFont="1" applyAlignment="1">
      <alignment horizontal="center" vertical="center"/>
    </xf>
    <xf numFmtId="0" fontId="61" fillId="0" borderId="0" xfId="51" applyFont="1" applyAlignment="1">
      <alignment horizontal="left"/>
    </xf>
    <xf numFmtId="0" fontId="67" fillId="0" borderId="0" xfId="51" applyFont="1" applyAlignment="1">
      <alignment horizontal="center" wrapText="1"/>
    </xf>
    <xf numFmtId="0" fontId="67" fillId="0" borderId="0" xfId="51" applyFont="1" applyAlignment="1">
      <alignment horizontal="center" vertical="center" wrapText="1"/>
    </xf>
    <xf numFmtId="0" fontId="62" fillId="28" borderId="34" xfId="53" applyFont="1" applyFill="1" applyBorder="1" applyAlignment="1">
      <alignment horizontal="center" vertical="center" wrapText="1"/>
    </xf>
    <xf numFmtId="0" fontId="62" fillId="28" borderId="32" xfId="53" applyFont="1" applyFill="1" applyBorder="1" applyAlignment="1">
      <alignment horizontal="center" vertical="center" wrapText="1"/>
    </xf>
    <xf numFmtId="0" fontId="62" fillId="28" borderId="30" xfId="53" applyFont="1" applyFill="1" applyBorder="1" applyAlignment="1">
      <alignment horizontal="center" vertical="center" wrapText="1"/>
    </xf>
    <xf numFmtId="0" fontId="62" fillId="28" borderId="33" xfId="53" applyFont="1" applyFill="1" applyBorder="1" applyAlignment="1">
      <alignment horizontal="center" vertical="center" wrapText="1"/>
    </xf>
    <xf numFmtId="0" fontId="62" fillId="28" borderId="31" xfId="53" applyFont="1" applyFill="1" applyBorder="1" applyAlignment="1">
      <alignment horizontal="center" vertical="center" wrapText="1"/>
    </xf>
    <xf numFmtId="0" fontId="62" fillId="28" borderId="29" xfId="53" applyFont="1" applyFill="1" applyBorder="1" applyAlignment="1">
      <alignment horizontal="center" vertical="center" wrapText="1"/>
    </xf>
    <xf numFmtId="0" fontId="62" fillId="28" borderId="10" xfId="53" applyFont="1" applyFill="1" applyBorder="1" applyAlignment="1">
      <alignment horizontal="center" vertical="center" wrapText="1"/>
    </xf>
    <xf numFmtId="0" fontId="65" fillId="0" borderId="38" xfId="53" applyNumberFormat="1" applyFont="1" applyBorder="1" applyAlignment="1">
      <alignment horizontal="left" vertical="top"/>
    </xf>
    <xf numFmtId="0" fontId="65" fillId="0" borderId="37" xfId="53" applyNumberFormat="1" applyFont="1" applyBorder="1" applyAlignment="1">
      <alignment horizontal="left" vertical="top" wrapText="1"/>
    </xf>
    <xf numFmtId="0" fontId="78" fillId="0" borderId="51" xfId="53" applyNumberFormat="1" applyFont="1" applyBorder="1" applyAlignment="1">
      <alignment horizontal="center" vertical="top"/>
    </xf>
    <xf numFmtId="0" fontId="78" fillId="0" borderId="50" xfId="53" applyNumberFormat="1" applyFont="1" applyBorder="1" applyAlignment="1">
      <alignment horizontal="center" vertical="top"/>
    </xf>
    <xf numFmtId="0" fontId="65" fillId="0" borderId="45" xfId="53" applyNumberFormat="1" applyFont="1" applyBorder="1" applyAlignment="1">
      <alignment horizontal="left" vertical="top" wrapText="1"/>
    </xf>
    <xf numFmtId="0" fontId="65" fillId="0" borderId="44" xfId="53" applyNumberFormat="1" applyFont="1" applyBorder="1" applyAlignment="1">
      <alignment horizontal="left" vertical="top" wrapText="1"/>
    </xf>
    <xf numFmtId="0" fontId="65" fillId="0" borderId="43" xfId="53" applyNumberFormat="1" applyFont="1" applyBorder="1" applyAlignment="1">
      <alignment horizontal="left" vertical="top" wrapText="1"/>
    </xf>
    <xf numFmtId="0" fontId="72" fillId="29" borderId="67" xfId="53" applyNumberFormat="1" applyFont="1" applyFill="1" applyBorder="1" applyAlignment="1">
      <alignment horizontal="left" vertical="top" wrapText="1" indent="2"/>
    </xf>
    <xf numFmtId="0" fontId="72" fillId="29" borderId="66" xfId="53" applyNumberFormat="1" applyFont="1" applyFill="1" applyBorder="1" applyAlignment="1">
      <alignment horizontal="left" vertical="top" wrapText="1" indent="2"/>
    </xf>
    <xf numFmtId="0" fontId="65" fillId="0" borderId="42" xfId="53" applyNumberFormat="1" applyFont="1" applyBorder="1" applyAlignment="1">
      <alignment horizontal="left" vertical="top" wrapText="1"/>
    </xf>
    <xf numFmtId="0" fontId="65" fillId="0" borderId="41" xfId="53" applyNumberFormat="1" applyFont="1" applyBorder="1" applyAlignment="1">
      <alignment horizontal="left" vertical="top" wrapText="1"/>
    </xf>
    <xf numFmtId="0" fontId="65" fillId="0" borderId="39" xfId="53" applyNumberFormat="1" applyFont="1" applyBorder="1" applyAlignment="1">
      <alignment horizontal="left" vertical="top" wrapText="1"/>
    </xf>
    <xf numFmtId="0" fontId="78" fillId="0" borderId="42" xfId="53" applyNumberFormat="1" applyFont="1" applyBorder="1" applyAlignment="1">
      <alignment horizontal="center" vertical="top"/>
    </xf>
    <xf numFmtId="0" fontId="78" fillId="0" borderId="39" xfId="53" applyNumberFormat="1" applyFont="1" applyBorder="1" applyAlignment="1">
      <alignment horizontal="center" vertical="top"/>
    </xf>
    <xf numFmtId="0" fontId="78" fillId="0" borderId="41" xfId="53" applyNumberFormat="1" applyFont="1" applyBorder="1" applyAlignment="1">
      <alignment horizontal="left" vertical="top" wrapText="1"/>
    </xf>
    <xf numFmtId="0" fontId="84" fillId="29" borderId="42" xfId="53" applyNumberFormat="1" applyFont="1" applyFill="1" applyBorder="1" applyAlignment="1">
      <alignment horizontal="center" wrapText="1"/>
    </xf>
    <xf numFmtId="0" fontId="84" fillId="29" borderId="41" xfId="53" applyNumberFormat="1" applyFont="1" applyFill="1" applyBorder="1" applyAlignment="1">
      <alignment horizontal="center" wrapText="1"/>
    </xf>
    <xf numFmtId="0" fontId="84" fillId="29" borderId="39" xfId="53" applyNumberFormat="1" applyFont="1" applyFill="1" applyBorder="1" applyAlignment="1">
      <alignment horizontal="center" wrapText="1"/>
    </xf>
    <xf numFmtId="0" fontId="78" fillId="31" borderId="51" xfId="53" applyNumberFormat="1" applyFont="1" applyFill="1" applyBorder="1" applyAlignment="1">
      <alignment horizontal="center" vertical="top"/>
    </xf>
    <xf numFmtId="0" fontId="78" fillId="31" borderId="50" xfId="53" applyNumberFormat="1" applyFont="1" applyFill="1" applyBorder="1" applyAlignment="1">
      <alignment horizontal="center" vertical="top"/>
    </xf>
    <xf numFmtId="0" fontId="65" fillId="0" borderId="54" xfId="53" applyNumberFormat="1" applyFont="1" applyBorder="1" applyAlignment="1">
      <alignment horizontal="center"/>
    </xf>
    <xf numFmtId="0" fontId="65" fillId="0" borderId="53" xfId="53" applyNumberFormat="1" applyFont="1" applyBorder="1" applyAlignment="1">
      <alignment horizontal="center"/>
    </xf>
    <xf numFmtId="0" fontId="65" fillId="0" borderId="52" xfId="53" applyNumberFormat="1" applyFont="1" applyBorder="1" applyAlignment="1">
      <alignment horizontal="center"/>
    </xf>
    <xf numFmtId="0" fontId="65" fillId="0" borderId="37" xfId="53" applyNumberFormat="1" applyFont="1" applyBorder="1" applyAlignment="1">
      <alignment horizontal="center" vertical="top" wrapText="1"/>
    </xf>
    <xf numFmtId="0" fontId="85" fillId="0" borderId="38" xfId="53" applyNumberFormat="1" applyFont="1" applyBorder="1" applyAlignment="1">
      <alignment horizontal="center" vertical="top" wrapText="1"/>
    </xf>
    <xf numFmtId="0" fontId="86" fillId="0" borderId="0" xfId="53" applyNumberFormat="1" applyFont="1" applyAlignment="1">
      <alignment horizontal="left" vertical="top" wrapText="1"/>
    </xf>
    <xf numFmtId="0" fontId="85" fillId="0" borderId="0" xfId="53" applyNumberFormat="1" applyFont="1" applyAlignment="1">
      <alignment horizontal="center" vertical="top" wrapText="1"/>
    </xf>
    <xf numFmtId="0" fontId="65" fillId="0" borderId="28" xfId="53" applyNumberFormat="1" applyFont="1" applyBorder="1" applyAlignment="1">
      <alignment horizontal="left" vertical="top" wrapText="1"/>
    </xf>
    <xf numFmtId="0" fontId="68" fillId="29" borderId="58" xfId="53" applyNumberFormat="1" applyFont="1" applyFill="1" applyBorder="1" applyAlignment="1">
      <alignment horizontal="center" vertical="center" wrapText="1"/>
    </xf>
    <xf numFmtId="0" fontId="68" fillId="29" borderId="55" xfId="53" applyNumberFormat="1" applyFont="1" applyFill="1" applyBorder="1" applyAlignment="1">
      <alignment horizontal="center" vertical="center" wrapText="1"/>
    </xf>
    <xf numFmtId="0" fontId="68" fillId="29" borderId="57" xfId="53" applyNumberFormat="1" applyFont="1" applyFill="1" applyBorder="1" applyAlignment="1">
      <alignment horizontal="center" vertical="center" wrapText="1"/>
    </xf>
    <xf numFmtId="0" fontId="68" fillId="29" borderId="56" xfId="53" applyNumberFormat="1" applyFont="1" applyFill="1" applyBorder="1" applyAlignment="1">
      <alignment horizontal="center" vertical="center" wrapText="1"/>
    </xf>
    <xf numFmtId="0" fontId="20" fillId="0" borderId="0" xfId="48" applyFont="1" applyAlignment="1">
      <alignment horizontal="left"/>
    </xf>
    <xf numFmtId="0" fontId="20" fillId="0" borderId="0" xfId="48" applyFont="1" applyAlignment="1">
      <alignment horizontal="center"/>
    </xf>
    <xf numFmtId="0" fontId="20" fillId="0" borderId="59" xfId="48" applyFont="1" applyBorder="1" applyAlignment="1">
      <alignment horizontal="center"/>
    </xf>
    <xf numFmtId="0" fontId="78" fillId="30" borderId="57" xfId="48" applyFont="1" applyFill="1" applyBorder="1" applyAlignment="1">
      <alignment horizontal="center" vertical="center" wrapText="1"/>
    </xf>
    <xf numFmtId="0" fontId="78" fillId="30" borderId="60" xfId="48" applyFont="1" applyFill="1" applyBorder="1" applyAlignment="1">
      <alignment horizontal="center" vertical="center" wrapText="1"/>
    </xf>
    <xf numFmtId="0" fontId="78" fillId="30" borderId="56" xfId="48" applyFont="1" applyFill="1" applyBorder="1" applyAlignment="1">
      <alignment horizontal="center" vertical="center" wrapText="1"/>
    </xf>
    <xf numFmtId="0" fontId="20" fillId="0" borderId="57" xfId="48" applyFont="1" applyBorder="1" applyAlignment="1">
      <alignment horizontal="center"/>
    </xf>
    <xf numFmtId="0" fontId="20" fillId="0" borderId="60" xfId="48" applyFont="1" applyBorder="1" applyAlignment="1">
      <alignment horizontal="center"/>
    </xf>
    <xf numFmtId="0" fontId="88" fillId="30" borderId="57" xfId="48" applyFont="1" applyFill="1" applyBorder="1" applyAlignment="1">
      <alignment horizontal="center"/>
    </xf>
    <xf numFmtId="0" fontId="88" fillId="30" borderId="60" xfId="48" applyFont="1" applyFill="1" applyBorder="1" applyAlignment="1">
      <alignment horizontal="center"/>
    </xf>
    <xf numFmtId="0" fontId="20" fillId="0" borderId="28" xfId="48" applyFont="1" applyBorder="1" applyAlignment="1">
      <alignment horizontal="center"/>
    </xf>
    <xf numFmtId="0" fontId="68" fillId="30" borderId="58" xfId="48" applyFont="1" applyFill="1" applyBorder="1" applyAlignment="1">
      <alignment horizontal="center" vertical="center" wrapText="1"/>
    </xf>
    <xf numFmtId="0" fontId="68" fillId="30" borderId="64" xfId="48" applyFont="1" applyFill="1" applyBorder="1" applyAlignment="1">
      <alignment horizontal="center" vertical="center" wrapText="1"/>
    </xf>
    <xf numFmtId="0" fontId="68" fillId="30" borderId="11" xfId="48" applyFont="1" applyFill="1" applyBorder="1" applyAlignment="1">
      <alignment horizontal="center" vertical="center" wrapText="1"/>
    </xf>
    <xf numFmtId="0" fontId="68" fillId="30" borderId="57" xfId="48" applyFont="1" applyFill="1" applyBorder="1" applyAlignment="1">
      <alignment horizontal="center"/>
    </xf>
    <xf numFmtId="0" fontId="68" fillId="30" borderId="60" xfId="48" applyFont="1" applyFill="1" applyBorder="1" applyAlignment="1">
      <alignment horizontal="center"/>
    </xf>
    <xf numFmtId="0" fontId="68" fillId="30" borderId="63" xfId="48" applyFont="1" applyFill="1" applyBorder="1" applyAlignment="1">
      <alignment horizontal="center" vertical="center" wrapText="1"/>
    </xf>
    <xf numFmtId="0" fontId="68" fillId="30" borderId="56" xfId="48" applyFont="1" applyFill="1" applyBorder="1" applyAlignment="1">
      <alignment horizontal="center" vertical="center" wrapText="1"/>
    </xf>
    <xf numFmtId="0" fontId="20" fillId="0" borderId="0" xfId="48" applyFont="1" applyAlignment="1">
      <alignment horizontal="center" vertical="center" wrapText="1"/>
    </xf>
    <xf numFmtId="0" fontId="20" fillId="0" borderId="0" xfId="48" applyFont="1" applyAlignment="1">
      <alignment horizontal="center" vertical="center"/>
    </xf>
    <xf numFmtId="0" fontId="20" fillId="0" borderId="0" xfId="48" applyFont="1" applyAlignment="1">
      <alignment horizontal="left" vertical="center" wrapText="1"/>
    </xf>
    <xf numFmtId="0" fontId="69" fillId="0" borderId="0" xfId="48" applyFont="1" applyAlignment="1">
      <alignment horizontal="center"/>
    </xf>
  </cellXfs>
  <cellStyles count="7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8" xr:uid="{00000000-0005-0000-0000-000024000000}"/>
    <cellStyle name="Обычный 2 127" xfId="53" xr:uid="{00000000-0005-0000-0000-000025000000}"/>
    <cellStyle name="Обычный 2 2" xfId="54" xr:uid="{00000000-0005-0000-0000-000026000000}"/>
    <cellStyle name="Обычный 3" xfId="51" xr:uid="{00000000-0005-0000-0000-000027000000}"/>
    <cellStyle name="Обычный 4" xfId="55" xr:uid="{00000000-0005-0000-0000-000028000000}"/>
    <cellStyle name="Обычный_Агросугурта Янгикурган" xfId="36" xr:uid="{00000000-0005-0000-0000-000029000000}"/>
    <cellStyle name="Обычный_Расчёт кап" xfId="37" xr:uid="{00000000-0005-0000-0000-00002A000000}"/>
    <cellStyle name="Обычный_Реконструкция " xfId="38" xr:uid="{00000000-0005-0000-0000-00002B000000}"/>
    <cellStyle name="Обычный_Спорт зал 43" xfId="39" xr:uid="{00000000-0005-0000-0000-00002C000000}"/>
    <cellStyle name="Обычный_Счет-фактура Экспертизе" xfId="40" xr:uid="{00000000-0005-0000-0000-00002D000000}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Финансовый" xfId="46" builtinId="3"/>
    <cellStyle name="Финансовый 10" xfId="63" xr:uid="{00000000-0005-0000-0000-000034000000}"/>
    <cellStyle name="Финансовый 11" xfId="64" xr:uid="{00000000-0005-0000-0000-000035000000}"/>
    <cellStyle name="Финансовый 12" xfId="65" xr:uid="{00000000-0005-0000-0000-000036000000}"/>
    <cellStyle name="Финансовый 13" xfId="66" xr:uid="{00000000-0005-0000-0000-000037000000}"/>
    <cellStyle name="Финансовый 14" xfId="67" xr:uid="{00000000-0005-0000-0000-000038000000}"/>
    <cellStyle name="Финансовый 15" xfId="68" xr:uid="{00000000-0005-0000-0000-000039000000}"/>
    <cellStyle name="Финансовый 16" xfId="69" xr:uid="{00000000-0005-0000-0000-00003A000000}"/>
    <cellStyle name="Финансовый 17" xfId="70" xr:uid="{00000000-0005-0000-0000-00003B000000}"/>
    <cellStyle name="Финансовый 18" xfId="71" xr:uid="{00000000-0005-0000-0000-00003C000000}"/>
    <cellStyle name="Финансовый 19" xfId="72" xr:uid="{00000000-0005-0000-0000-00003D000000}"/>
    <cellStyle name="Финансовый 2" xfId="49" xr:uid="{00000000-0005-0000-0000-00003E000000}"/>
    <cellStyle name="Финансовый 2 2" xfId="50" xr:uid="{00000000-0005-0000-0000-00003F000000}"/>
    <cellStyle name="Финансовый 20" xfId="73" xr:uid="{00000000-0005-0000-0000-000040000000}"/>
    <cellStyle name="Финансовый 3" xfId="52" xr:uid="{00000000-0005-0000-0000-000041000000}"/>
    <cellStyle name="Финансовый 4" xfId="56" xr:uid="{00000000-0005-0000-0000-000042000000}"/>
    <cellStyle name="Финансовый 4 2" xfId="58" xr:uid="{00000000-0005-0000-0000-000043000000}"/>
    <cellStyle name="Финансовый 5" xfId="57" xr:uid="{00000000-0005-0000-0000-000044000000}"/>
    <cellStyle name="Финансовый 6" xfId="59" xr:uid="{00000000-0005-0000-0000-000045000000}"/>
    <cellStyle name="Финансовый 7" xfId="60" xr:uid="{00000000-0005-0000-0000-000046000000}"/>
    <cellStyle name="Финансовый 8" xfId="61" xr:uid="{00000000-0005-0000-0000-000047000000}"/>
    <cellStyle name="Финансовый 9" xfId="62" xr:uid="{00000000-0005-0000-0000-000048000000}"/>
    <cellStyle name="Хороший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152400</xdr:rowOff>
    </xdr:from>
    <xdr:to>
      <xdr:col>0</xdr:col>
      <xdr:colOff>19050</xdr:colOff>
      <xdr:row>25</xdr:row>
      <xdr:rowOff>0</xdr:rowOff>
    </xdr:to>
    <xdr:sp macro="" textlink="">
      <xdr:nvSpPr>
        <xdr:cNvPr id="1077" name="Line 1">
          <a:extLst>
            <a:ext uri="{FF2B5EF4-FFF2-40B4-BE49-F238E27FC236}">
              <a16:creationId xmlns:a16="http://schemas.microsoft.com/office/drawing/2014/main" id="{00000000-0008-0000-0300-000035040000}"/>
            </a:ext>
          </a:extLst>
        </xdr:cNvPr>
        <xdr:cNvSpPr>
          <a:spLocks noChangeShapeType="1"/>
        </xdr:cNvSpPr>
      </xdr:nvSpPr>
      <xdr:spPr bwMode="auto">
        <a:xfrm>
          <a:off x="0" y="4924425"/>
          <a:ext cx="19050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26</xdr:row>
      <xdr:rowOff>9525</xdr:rowOff>
    </xdr:from>
    <xdr:to>
      <xdr:col>0</xdr:col>
      <xdr:colOff>9525</xdr:colOff>
      <xdr:row>26</xdr:row>
      <xdr:rowOff>9525</xdr:rowOff>
    </xdr:to>
    <xdr:sp macro="" textlink="">
      <xdr:nvSpPr>
        <xdr:cNvPr id="1078" name="Line 2">
          <a:extLst>
            <a:ext uri="{FF2B5EF4-FFF2-40B4-BE49-F238E27FC236}">
              <a16:creationId xmlns:a16="http://schemas.microsoft.com/office/drawing/2014/main" id="{00000000-0008-0000-0300-000036040000}"/>
            </a:ext>
          </a:extLst>
        </xdr:cNvPr>
        <xdr:cNvSpPr>
          <a:spLocks noChangeShapeType="1"/>
        </xdr:cNvSpPr>
      </xdr:nvSpPr>
      <xdr:spPr bwMode="auto">
        <a:xfrm>
          <a:off x="0" y="555307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37</xdr:row>
      <xdr:rowOff>152400</xdr:rowOff>
    </xdr:from>
    <xdr:to>
      <xdr:col>0</xdr:col>
      <xdr:colOff>9525</xdr:colOff>
      <xdr:row>38</xdr:row>
      <xdr:rowOff>0</xdr:rowOff>
    </xdr:to>
    <xdr:sp macro="" textlink="">
      <xdr:nvSpPr>
        <xdr:cNvPr id="1079" name="Line 3">
          <a:extLst>
            <a:ext uri="{FF2B5EF4-FFF2-40B4-BE49-F238E27FC236}">
              <a16:creationId xmlns:a16="http://schemas.microsoft.com/office/drawing/2014/main" id="{00000000-0008-0000-0300-000037040000}"/>
            </a:ext>
          </a:extLst>
        </xdr:cNvPr>
        <xdr:cNvSpPr>
          <a:spLocks noChangeShapeType="1"/>
        </xdr:cNvSpPr>
      </xdr:nvSpPr>
      <xdr:spPr bwMode="auto">
        <a:xfrm>
          <a:off x="0" y="7524750"/>
          <a:ext cx="95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9525</xdr:colOff>
      <xdr:row>39</xdr:row>
      <xdr:rowOff>0</xdr:rowOff>
    </xdr:to>
    <xdr:sp macro="" textlink="">
      <xdr:nvSpPr>
        <xdr:cNvPr id="1080" name="Line 4">
          <a:extLst>
            <a:ext uri="{FF2B5EF4-FFF2-40B4-BE49-F238E27FC236}">
              <a16:creationId xmlns:a16="http://schemas.microsoft.com/office/drawing/2014/main" id="{00000000-0008-0000-0300-000038040000}"/>
            </a:ext>
          </a:extLst>
        </xdr:cNvPr>
        <xdr:cNvSpPr>
          <a:spLocks noChangeShapeType="1"/>
        </xdr:cNvSpPr>
      </xdr:nvSpPr>
      <xdr:spPr bwMode="auto">
        <a:xfrm>
          <a:off x="0" y="769620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9525</xdr:colOff>
      <xdr:row>58</xdr:row>
      <xdr:rowOff>0</xdr:rowOff>
    </xdr:to>
    <xdr:sp macro="" textlink="">
      <xdr:nvSpPr>
        <xdr:cNvPr id="1081" name="Line 5">
          <a:extLst>
            <a:ext uri="{FF2B5EF4-FFF2-40B4-BE49-F238E27FC236}">
              <a16:creationId xmlns:a16="http://schemas.microsoft.com/office/drawing/2014/main" id="{00000000-0008-0000-0300-000039040000}"/>
            </a:ext>
          </a:extLst>
        </xdr:cNvPr>
        <xdr:cNvSpPr>
          <a:spLocks noChangeShapeType="1"/>
        </xdr:cNvSpPr>
      </xdr:nvSpPr>
      <xdr:spPr bwMode="auto">
        <a:xfrm>
          <a:off x="0" y="1083945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9525</xdr:colOff>
      <xdr:row>58</xdr:row>
      <xdr:rowOff>0</xdr:rowOff>
    </xdr:to>
    <xdr:sp macro="" textlink="">
      <xdr:nvSpPr>
        <xdr:cNvPr id="1082" name="Line 6">
          <a:extLst>
            <a:ext uri="{FF2B5EF4-FFF2-40B4-BE49-F238E27FC236}">
              <a16:creationId xmlns:a16="http://schemas.microsoft.com/office/drawing/2014/main" id="{00000000-0008-0000-0300-00003A040000}"/>
            </a:ext>
          </a:extLst>
        </xdr:cNvPr>
        <xdr:cNvSpPr>
          <a:spLocks noChangeShapeType="1"/>
        </xdr:cNvSpPr>
      </xdr:nvSpPr>
      <xdr:spPr bwMode="auto">
        <a:xfrm>
          <a:off x="0" y="1083945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19050</xdr:colOff>
      <xdr:row>108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19050</xdr:colOff>
      <xdr:row>108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19050</xdr:colOff>
      <xdr:row>108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72</xdr:row>
      <xdr:rowOff>152400</xdr:rowOff>
    </xdr:from>
    <xdr:to>
      <xdr:col>0</xdr:col>
      <xdr:colOff>19050</xdr:colOff>
      <xdr:row>73</xdr:row>
      <xdr:rowOff>0</xdr:rowOff>
    </xdr:to>
    <xdr:sp macro="" textlink="">
      <xdr:nvSpPr>
        <xdr:cNvPr id="1097" name="Line 21">
          <a:extLst>
            <a:ext uri="{FF2B5EF4-FFF2-40B4-BE49-F238E27FC236}">
              <a16:creationId xmlns:a16="http://schemas.microsoft.com/office/drawing/2014/main" id="{00000000-0008-0000-0300-000049040000}"/>
            </a:ext>
          </a:extLst>
        </xdr:cNvPr>
        <xdr:cNvSpPr>
          <a:spLocks noChangeShapeType="1"/>
        </xdr:cNvSpPr>
      </xdr:nvSpPr>
      <xdr:spPr bwMode="auto">
        <a:xfrm>
          <a:off x="0" y="14297025"/>
          <a:ext cx="19050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74</xdr:row>
      <xdr:rowOff>9525</xdr:rowOff>
    </xdr:from>
    <xdr:to>
      <xdr:col>0</xdr:col>
      <xdr:colOff>9525</xdr:colOff>
      <xdr:row>74</xdr:row>
      <xdr:rowOff>9525</xdr:rowOff>
    </xdr:to>
    <xdr:sp macro="" textlink="">
      <xdr:nvSpPr>
        <xdr:cNvPr id="1098" name="Line 22">
          <a:extLst>
            <a:ext uri="{FF2B5EF4-FFF2-40B4-BE49-F238E27FC236}">
              <a16:creationId xmlns:a16="http://schemas.microsoft.com/office/drawing/2014/main" id="{00000000-0008-0000-0300-00004A040000}"/>
            </a:ext>
          </a:extLst>
        </xdr:cNvPr>
        <xdr:cNvSpPr>
          <a:spLocks noChangeShapeType="1"/>
        </xdr:cNvSpPr>
      </xdr:nvSpPr>
      <xdr:spPr bwMode="auto">
        <a:xfrm>
          <a:off x="0" y="1492567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85</xdr:row>
      <xdr:rowOff>152400</xdr:rowOff>
    </xdr:from>
    <xdr:to>
      <xdr:col>0</xdr:col>
      <xdr:colOff>9525</xdr:colOff>
      <xdr:row>86</xdr:row>
      <xdr:rowOff>0</xdr:rowOff>
    </xdr:to>
    <xdr:sp macro="" textlink="">
      <xdr:nvSpPr>
        <xdr:cNvPr id="1099" name="Line 23">
          <a:extLst>
            <a:ext uri="{FF2B5EF4-FFF2-40B4-BE49-F238E27FC236}">
              <a16:creationId xmlns:a16="http://schemas.microsoft.com/office/drawing/2014/main" id="{00000000-0008-0000-0300-00004B040000}"/>
            </a:ext>
          </a:extLst>
        </xdr:cNvPr>
        <xdr:cNvSpPr>
          <a:spLocks noChangeShapeType="1"/>
        </xdr:cNvSpPr>
      </xdr:nvSpPr>
      <xdr:spPr bwMode="auto">
        <a:xfrm>
          <a:off x="0" y="16897350"/>
          <a:ext cx="95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87</xdr:row>
      <xdr:rowOff>0</xdr:rowOff>
    </xdr:from>
    <xdr:to>
      <xdr:col>0</xdr:col>
      <xdr:colOff>9525</xdr:colOff>
      <xdr:row>87</xdr:row>
      <xdr:rowOff>0</xdr:rowOff>
    </xdr:to>
    <xdr:sp macro="" textlink="">
      <xdr:nvSpPr>
        <xdr:cNvPr id="1100" name="Line 24">
          <a:extLst>
            <a:ext uri="{FF2B5EF4-FFF2-40B4-BE49-F238E27FC236}">
              <a16:creationId xmlns:a16="http://schemas.microsoft.com/office/drawing/2014/main" id="{00000000-0008-0000-0300-00004C040000}"/>
            </a:ext>
          </a:extLst>
        </xdr:cNvPr>
        <xdr:cNvSpPr>
          <a:spLocks noChangeShapeType="1"/>
        </xdr:cNvSpPr>
      </xdr:nvSpPr>
      <xdr:spPr bwMode="auto">
        <a:xfrm>
          <a:off x="0" y="1706880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9525</xdr:colOff>
      <xdr:row>106</xdr:row>
      <xdr:rowOff>0</xdr:rowOff>
    </xdr:to>
    <xdr:sp macro="" textlink="">
      <xdr:nvSpPr>
        <xdr:cNvPr id="1101" name="Line 25">
          <a:extLst>
            <a:ext uri="{FF2B5EF4-FFF2-40B4-BE49-F238E27FC236}">
              <a16:creationId xmlns:a16="http://schemas.microsoft.com/office/drawing/2014/main" id="{00000000-0008-0000-0300-00004D040000}"/>
            </a:ext>
          </a:extLst>
        </xdr:cNvPr>
        <xdr:cNvSpPr>
          <a:spLocks noChangeShapeType="1"/>
        </xdr:cNvSpPr>
      </xdr:nvSpPr>
      <xdr:spPr bwMode="auto">
        <a:xfrm>
          <a:off x="0" y="2014537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9525</xdr:colOff>
      <xdr:row>106</xdr:row>
      <xdr:rowOff>0</xdr:rowOff>
    </xdr:to>
    <xdr:sp macro="" textlink="">
      <xdr:nvSpPr>
        <xdr:cNvPr id="1102" name="Line 26">
          <a:extLst>
            <a:ext uri="{FF2B5EF4-FFF2-40B4-BE49-F238E27FC236}">
              <a16:creationId xmlns:a16="http://schemas.microsoft.com/office/drawing/2014/main" id="{00000000-0008-0000-0300-00004E040000}"/>
            </a:ext>
          </a:extLst>
        </xdr:cNvPr>
        <xdr:cNvSpPr>
          <a:spLocks noChangeShapeType="1"/>
        </xdr:cNvSpPr>
      </xdr:nvSpPr>
      <xdr:spPr bwMode="auto">
        <a:xfrm>
          <a:off x="0" y="2014537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zoomScaleNormal="100" workbookViewId="0"/>
  </sheetViews>
  <sheetFormatPr defaultColWidth="9.109375" defaultRowHeight="13.2" x14ac:dyDescent="0.25"/>
  <cols>
    <col min="1" max="1" width="11.88671875" style="141" customWidth="1"/>
    <col min="2" max="2" width="75.44140625" style="141" customWidth="1"/>
    <col min="3" max="3" width="28.6640625" style="139" customWidth="1"/>
    <col min="4" max="4" width="17.109375" style="139" hidden="1" customWidth="1"/>
    <col min="5" max="5" width="24.5546875" style="159" customWidth="1"/>
    <col min="6" max="6" width="19.33203125" style="141" bestFit="1" customWidth="1"/>
    <col min="7" max="7" width="11.88671875" style="141" bestFit="1" customWidth="1"/>
    <col min="8" max="16384" width="9.109375" style="141"/>
  </cols>
  <sheetData>
    <row r="1" spans="1:5" x14ac:dyDescent="0.25">
      <c r="A1" s="137"/>
      <c r="B1" s="138"/>
      <c r="C1" s="138"/>
      <c r="E1" s="140"/>
    </row>
    <row r="2" spans="1:5" ht="15.6" x14ac:dyDescent="0.3">
      <c r="A2" s="137"/>
      <c r="B2" s="266" t="s">
        <v>151</v>
      </c>
      <c r="C2" s="266"/>
      <c r="D2" s="266"/>
      <c r="E2" s="140"/>
    </row>
    <row r="3" spans="1:5" x14ac:dyDescent="0.25">
      <c r="A3" s="137"/>
      <c r="B3" s="142"/>
      <c r="C3" s="142"/>
      <c r="D3" s="142"/>
      <c r="E3" s="140"/>
    </row>
    <row r="4" spans="1:5" ht="66" customHeight="1" x14ac:dyDescent="0.25">
      <c r="A4" s="267" t="str">
        <f>расчёт!B24</f>
        <v>НАМАНГАН ВИЛОЯТИ ПОП ИХТИСОСЛАШТИРИЛГАН ДАВЛАТ УРМОН ХУЖАЛИГИ "УРМОНЧИЛАР УЙИ" БИНОСИНИ ЖОРИЙ ТАЪМИРЛАШ</v>
      </c>
      <c r="B4" s="268"/>
      <c r="C4" s="268"/>
      <c r="D4" s="268"/>
      <c r="E4" s="268"/>
    </row>
    <row r="5" spans="1:5" ht="15.6" customHeight="1" x14ac:dyDescent="0.25">
      <c r="A5" s="269" t="s">
        <v>143</v>
      </c>
      <c r="B5" s="269" t="s">
        <v>152</v>
      </c>
      <c r="C5" s="270" t="s">
        <v>153</v>
      </c>
      <c r="D5" s="270"/>
      <c r="E5" s="271" t="s">
        <v>154</v>
      </c>
    </row>
    <row r="6" spans="1:5" ht="40.5" customHeight="1" x14ac:dyDescent="0.25">
      <c r="A6" s="269"/>
      <c r="B6" s="269"/>
      <c r="C6" s="270"/>
      <c r="D6" s="270"/>
      <c r="E6" s="271"/>
    </row>
    <row r="7" spans="1:5" ht="17.399999999999999" x14ac:dyDescent="0.3">
      <c r="A7" s="143">
        <v>1</v>
      </c>
      <c r="B7" s="143">
        <v>2</v>
      </c>
      <c r="C7" s="143">
        <v>3</v>
      </c>
      <c r="D7" s="143"/>
      <c r="E7" s="144">
        <v>4</v>
      </c>
    </row>
    <row r="8" spans="1:5" ht="39.9" customHeight="1" x14ac:dyDescent="0.25">
      <c r="A8" s="145">
        <v>1</v>
      </c>
      <c r="B8" s="146" t="s">
        <v>144</v>
      </c>
      <c r="C8" s="147">
        <v>67.78</v>
      </c>
      <c r="D8" s="148">
        <f>'По объектная '!$T$8/1000</f>
        <v>444677.55294890911</v>
      </c>
      <c r="E8" s="161">
        <f t="shared" ref="E8:E20" si="0">D8*C8/100</f>
        <v>301402.4453887706</v>
      </c>
    </row>
    <row r="9" spans="1:5" ht="39.9" customHeight="1" x14ac:dyDescent="0.25">
      <c r="A9" s="145">
        <f>A8+1</f>
        <v>2</v>
      </c>
      <c r="B9" s="146" t="s">
        <v>148</v>
      </c>
      <c r="C9" s="147">
        <v>2.76</v>
      </c>
      <c r="D9" s="148">
        <f>'По объектная '!$T$8/1000</f>
        <v>444677.55294890911</v>
      </c>
      <c r="E9" s="161">
        <f t="shared" si="0"/>
        <v>12273.100461389891</v>
      </c>
    </row>
    <row r="10" spans="1:5" ht="39.9" customHeight="1" x14ac:dyDescent="0.25">
      <c r="A10" s="145">
        <f t="shared" ref="A10:A20" si="1">A9+1</f>
        <v>3</v>
      </c>
      <c r="B10" s="146" t="s">
        <v>161</v>
      </c>
      <c r="C10" s="147">
        <v>3.5</v>
      </c>
      <c r="D10" s="148">
        <f>'По объектная '!$T$8/1000</f>
        <v>444677.55294890911</v>
      </c>
      <c r="E10" s="161">
        <f t="shared" si="0"/>
        <v>15563.714353211821</v>
      </c>
    </row>
    <row r="11" spans="1:5" ht="39.9" customHeight="1" x14ac:dyDescent="0.25">
      <c r="A11" s="145">
        <f t="shared" si="1"/>
        <v>4</v>
      </c>
      <c r="B11" s="146" t="s">
        <v>162</v>
      </c>
      <c r="C11" s="147">
        <v>1.1200000000000001</v>
      </c>
      <c r="D11" s="148">
        <f>'По объектная '!$T$8/1000</f>
        <v>444677.55294890911</v>
      </c>
      <c r="E11" s="161">
        <f t="shared" si="0"/>
        <v>4980.3885930277829</v>
      </c>
    </row>
    <row r="12" spans="1:5" ht="39.9" customHeight="1" x14ac:dyDescent="0.25">
      <c r="A12" s="145">
        <f t="shared" si="1"/>
        <v>5</v>
      </c>
      <c r="B12" s="146" t="s">
        <v>150</v>
      </c>
      <c r="C12" s="147">
        <v>5.39</v>
      </c>
      <c r="D12" s="148">
        <f>'По объектная '!$T$8/1000</f>
        <v>444677.55294890911</v>
      </c>
      <c r="E12" s="161">
        <f t="shared" si="0"/>
        <v>23968.120103946199</v>
      </c>
    </row>
    <row r="13" spans="1:5" ht="39.9" customHeight="1" x14ac:dyDescent="0.25">
      <c r="A13" s="145">
        <f t="shared" si="1"/>
        <v>6</v>
      </c>
      <c r="B13" s="146" t="s">
        <v>149</v>
      </c>
      <c r="C13" s="147">
        <v>0.89</v>
      </c>
      <c r="D13" s="148">
        <f>'По объектная '!$T$8/1000</f>
        <v>444677.55294890911</v>
      </c>
      <c r="E13" s="161">
        <f t="shared" si="0"/>
        <v>3957.6302212452911</v>
      </c>
    </row>
    <row r="14" spans="1:5" ht="39.9" customHeight="1" x14ac:dyDescent="0.25">
      <c r="A14" s="145">
        <f t="shared" si="1"/>
        <v>7</v>
      </c>
      <c r="B14" s="146" t="s">
        <v>156</v>
      </c>
      <c r="C14" s="147">
        <v>1.88</v>
      </c>
      <c r="D14" s="148">
        <f>'По объектная '!$T$8/1000</f>
        <v>444677.55294890911</v>
      </c>
      <c r="E14" s="161">
        <f t="shared" si="0"/>
        <v>8359.9379954394899</v>
      </c>
    </row>
    <row r="15" spans="1:5" ht="39.9" customHeight="1" x14ac:dyDescent="0.25">
      <c r="A15" s="145">
        <f t="shared" si="1"/>
        <v>8</v>
      </c>
      <c r="B15" s="146" t="s">
        <v>157</v>
      </c>
      <c r="C15" s="147">
        <v>1.28</v>
      </c>
      <c r="D15" s="148">
        <f>'По объектная '!$T$8/1000</f>
        <v>444677.55294890911</v>
      </c>
      <c r="E15" s="161">
        <f t="shared" si="0"/>
        <v>5691.872677746037</v>
      </c>
    </row>
    <row r="16" spans="1:5" ht="39.9" customHeight="1" x14ac:dyDescent="0.25">
      <c r="A16" s="145">
        <f t="shared" si="1"/>
        <v>9</v>
      </c>
      <c r="B16" s="146" t="s">
        <v>158</v>
      </c>
      <c r="C16" s="147">
        <v>0.43</v>
      </c>
      <c r="D16" s="148">
        <f>'По объектная '!$T$8/1000</f>
        <v>444677.55294890911</v>
      </c>
      <c r="E16" s="161">
        <f t="shared" si="0"/>
        <v>1912.1134776803092</v>
      </c>
    </row>
    <row r="17" spans="1:7" ht="39.9" customHeight="1" x14ac:dyDescent="0.25">
      <c r="A17" s="145">
        <f t="shared" si="1"/>
        <v>10</v>
      </c>
      <c r="B17" s="146" t="s">
        <v>163</v>
      </c>
      <c r="C17" s="147">
        <v>2.02</v>
      </c>
      <c r="D17" s="148">
        <f>'По объектная '!$T$8/1000</f>
        <v>444677.55294890911</v>
      </c>
      <c r="E17" s="161">
        <f t="shared" si="0"/>
        <v>8982.4865695679637</v>
      </c>
    </row>
    <row r="18" spans="1:7" ht="39.9" customHeight="1" x14ac:dyDescent="0.25">
      <c r="A18" s="145">
        <f t="shared" si="1"/>
        <v>11</v>
      </c>
      <c r="B18" s="146" t="s">
        <v>159</v>
      </c>
      <c r="C18" s="147">
        <v>5.6199999999999948</v>
      </c>
      <c r="D18" s="148">
        <f>'По объектная '!$T$8/1000</f>
        <v>444677.55294890911</v>
      </c>
      <c r="E18" s="161">
        <f t="shared" si="0"/>
        <v>24990.878475728667</v>
      </c>
    </row>
    <row r="19" spans="1:7" ht="39.9" customHeight="1" x14ac:dyDescent="0.25">
      <c r="A19" s="145">
        <f t="shared" si="1"/>
        <v>12</v>
      </c>
      <c r="B19" s="146" t="s">
        <v>147</v>
      </c>
      <c r="C19" s="147">
        <v>5.14</v>
      </c>
      <c r="D19" s="148">
        <f>'По объектная '!$T$8/1000</f>
        <v>444677.55294890911</v>
      </c>
      <c r="E19" s="161">
        <f t="shared" si="0"/>
        <v>22856.426221573925</v>
      </c>
    </row>
    <row r="20" spans="1:7" ht="39.9" customHeight="1" x14ac:dyDescent="0.25">
      <c r="A20" s="145">
        <f t="shared" si="1"/>
        <v>13</v>
      </c>
      <c r="B20" s="146" t="s">
        <v>155</v>
      </c>
      <c r="C20" s="147">
        <v>2.19</v>
      </c>
      <c r="D20" s="148">
        <f>'По объектная '!$T$8/1000</f>
        <v>444677.55294890911</v>
      </c>
      <c r="E20" s="161">
        <f t="shared" si="0"/>
        <v>9738.4384095811092</v>
      </c>
    </row>
    <row r="21" spans="1:7" ht="17.399999999999999" x14ac:dyDescent="0.25">
      <c r="A21" s="149"/>
      <c r="B21" s="150" t="s">
        <v>160</v>
      </c>
      <c r="C21" s="151">
        <f>SUM(C8:C20)</f>
        <v>100</v>
      </c>
      <c r="D21" s="152"/>
      <c r="E21" s="162">
        <f>SUM(E8:E20)</f>
        <v>444677.55294890905</v>
      </c>
      <c r="F21" s="153"/>
      <c r="G21" s="154"/>
    </row>
    <row r="22" spans="1:7" x14ac:dyDescent="0.25">
      <c r="A22" s="155"/>
      <c r="B22" s="156"/>
      <c r="C22" s="160"/>
      <c r="D22" s="155"/>
      <c r="E22" s="157"/>
    </row>
    <row r="23" spans="1:7" x14ac:dyDescent="0.25">
      <c r="C23" s="158"/>
    </row>
    <row r="24" spans="1:7" x14ac:dyDescent="0.25">
      <c r="C24" s="158"/>
    </row>
  </sheetData>
  <mergeCells count="7">
    <mergeCell ref="B2:D2"/>
    <mergeCell ref="A4:E4"/>
    <mergeCell ref="A5:A6"/>
    <mergeCell ref="B5:B6"/>
    <mergeCell ref="C5:C6"/>
    <mergeCell ref="D5:D6"/>
    <mergeCell ref="E5:E6"/>
  </mergeCells>
  <pageMargins left="0.39370078740157483" right="0.19685039370078741" top="0.78740157480314965" bottom="0.78740157480314965" header="0.51181102362204722" footer="0.51181102362204722"/>
  <pageSetup paperSize="9" scale="71" fitToHeight="10000" orientation="portrait" r:id="rId1"/>
  <headerFooter>
    <oddHeader>&amp;C&amp;P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A1:M217"/>
  <sheetViews>
    <sheetView view="pageBreakPreview" zoomScaleNormal="100" zoomScaleSheetLayoutView="100" workbookViewId="0"/>
  </sheetViews>
  <sheetFormatPr defaultRowHeight="13.2" x14ac:dyDescent="0.25"/>
  <cols>
    <col min="1" max="1" width="3.33203125" customWidth="1"/>
    <col min="3" max="3" width="18" customWidth="1"/>
    <col min="4" max="4" width="12" bestFit="1" customWidth="1"/>
    <col min="5" max="5" width="9.5546875" customWidth="1"/>
    <col min="6" max="6" width="9.88671875" bestFit="1" customWidth="1"/>
    <col min="7" max="7" width="7.88671875" customWidth="1"/>
    <col min="8" max="8" width="12" customWidth="1"/>
    <col min="9" max="9" width="11.88671875" customWidth="1"/>
    <col min="10" max="10" width="3.6640625" customWidth="1"/>
  </cols>
  <sheetData>
    <row r="1" spans="1:12" s="1" customFormat="1" x14ac:dyDescent="0.25">
      <c r="A1" s="1" t="s">
        <v>3</v>
      </c>
      <c r="D1" s="83" t="str">
        <f>'По объектная '!H13</f>
        <v>О.ЮЛДАШЕВ</v>
      </c>
      <c r="L1" s="124"/>
    </row>
    <row r="2" spans="1:12" s="1" customFormat="1" x14ac:dyDescent="0.25">
      <c r="A2" s="1" t="s">
        <v>4</v>
      </c>
      <c r="D2" s="2">
        <f>'По объектная '!D8</f>
        <v>2779.6878369999999</v>
      </c>
      <c r="E2" s="1" t="s">
        <v>5</v>
      </c>
    </row>
    <row r="3" spans="1:12" s="1" customFormat="1" x14ac:dyDescent="0.25">
      <c r="A3" s="1" t="s">
        <v>6</v>
      </c>
      <c r="D3" s="3"/>
      <c r="E3" s="1" t="s">
        <v>7</v>
      </c>
    </row>
    <row r="4" spans="1:12" s="1" customFormat="1" x14ac:dyDescent="0.25">
      <c r="A4" s="1" t="s">
        <v>6</v>
      </c>
      <c r="D4" s="123">
        <f>F4/1000</f>
        <v>998.95968281350019</v>
      </c>
      <c r="E4" s="1" t="s">
        <v>0</v>
      </c>
      <c r="F4" s="2">
        <f>'По объектная '!E8</f>
        <v>998959.68281350017</v>
      </c>
    </row>
    <row r="5" spans="1:12" s="1" customFormat="1" x14ac:dyDescent="0.25">
      <c r="A5" s="1" t="s">
        <v>8</v>
      </c>
      <c r="D5" s="123">
        <f>F5/1000</f>
        <v>233201.76314153586</v>
      </c>
      <c r="E5" s="1" t="s">
        <v>0</v>
      </c>
      <c r="F5" s="2">
        <f>'По объектная '!F8</f>
        <v>233201763.14153585</v>
      </c>
    </row>
    <row r="6" spans="1:12" s="1" customFormat="1" x14ac:dyDescent="0.25">
      <c r="A6" s="1" t="s">
        <v>9</v>
      </c>
      <c r="D6" s="123">
        <f>F6/1000</f>
        <v>3452.5625299999997</v>
      </c>
      <c r="E6" s="1" t="s">
        <v>0</v>
      </c>
      <c r="F6" s="2">
        <f>'По объектная '!G8</f>
        <v>3452562.53</v>
      </c>
    </row>
    <row r="7" spans="1:12" s="1" customFormat="1" x14ac:dyDescent="0.25">
      <c r="A7" s="1" t="s">
        <v>10</v>
      </c>
      <c r="D7" s="123">
        <f>F7/1000</f>
        <v>9871.6038570000001</v>
      </c>
      <c r="E7" s="1" t="s">
        <v>0</v>
      </c>
      <c r="F7" s="2">
        <f>'По объектная '!H8</f>
        <v>9871603.8570000008</v>
      </c>
    </row>
    <row r="8" spans="1:12" s="1" customFormat="1" x14ac:dyDescent="0.25">
      <c r="A8" s="44" t="s">
        <v>97</v>
      </c>
      <c r="D8" s="5">
        <f>'По объектная '!J4</f>
        <v>0.05</v>
      </c>
    </row>
    <row r="9" spans="1:12" s="1" customFormat="1" x14ac:dyDescent="0.25">
      <c r="A9" s="121" t="s">
        <v>134</v>
      </c>
      <c r="D9" s="122">
        <f>'По объектная '!K4</f>
        <v>1.4999999999999999E-2</v>
      </c>
    </row>
    <row r="10" spans="1:12" s="1" customFormat="1" x14ac:dyDescent="0.25">
      <c r="A10" s="44" t="s">
        <v>98</v>
      </c>
      <c r="D10" s="5">
        <f>'По объектная '!I4</f>
        <v>0.02</v>
      </c>
    </row>
    <row r="11" spans="1:12" s="1" customFormat="1" x14ac:dyDescent="0.25">
      <c r="A11" s="1" t="s">
        <v>11</v>
      </c>
      <c r="D11" s="4">
        <f>F11/1000</f>
        <v>0</v>
      </c>
      <c r="F11" s="2"/>
    </row>
    <row r="12" spans="1:12" s="1" customFormat="1" ht="13.8" thickBot="1" x14ac:dyDescent="0.3">
      <c r="A12" s="1" t="s">
        <v>12</v>
      </c>
    </row>
    <row r="13" spans="1:12" s="1" customFormat="1" ht="12.75" customHeight="1" thickTop="1" thickBot="1" x14ac:dyDescent="0.3">
      <c r="A13" s="6"/>
      <c r="B13" s="7"/>
      <c r="C13" s="45"/>
      <c r="D13" s="7"/>
      <c r="E13" s="7"/>
      <c r="F13" s="7"/>
      <c r="G13" s="7"/>
      <c r="H13" s="7"/>
      <c r="I13" s="7"/>
      <c r="J13" s="126"/>
    </row>
    <row r="14" spans="1:12" s="1" customFormat="1" ht="12.75" customHeight="1" x14ac:dyDescent="0.3">
      <c r="A14" s="8"/>
      <c r="B14" s="9"/>
      <c r="C14" s="10"/>
      <c r="D14" s="10"/>
      <c r="E14" s="10"/>
      <c r="F14" s="10"/>
      <c r="G14" s="10"/>
      <c r="H14" s="10"/>
      <c r="I14" s="11"/>
      <c r="J14" s="12"/>
    </row>
    <row r="15" spans="1:12" s="1" customFormat="1" ht="19.5" customHeight="1" x14ac:dyDescent="0.4">
      <c r="A15" s="8"/>
      <c r="B15" s="13"/>
      <c r="C15" s="290" t="s">
        <v>13</v>
      </c>
      <c r="D15" s="290"/>
      <c r="E15" s="290"/>
      <c r="F15" s="290"/>
      <c r="G15" s="290"/>
      <c r="H15" s="290"/>
      <c r="I15" s="14"/>
      <c r="J15" s="15"/>
    </row>
    <row r="16" spans="1:12" s="1" customFormat="1" ht="12.75" customHeight="1" x14ac:dyDescent="0.3">
      <c r="A16" s="8"/>
      <c r="B16" s="16"/>
      <c r="C16" s="17"/>
      <c r="D16" s="17"/>
      <c r="E16" s="17"/>
      <c r="F16" s="17"/>
      <c r="G16" s="17"/>
      <c r="H16" s="17"/>
      <c r="I16" s="18"/>
      <c r="J16" s="19"/>
    </row>
    <row r="17" spans="1:13" s="1" customFormat="1" ht="12.75" customHeight="1" x14ac:dyDescent="0.3">
      <c r="A17" s="8"/>
      <c r="B17" s="272" t="s">
        <v>142</v>
      </c>
      <c r="C17" s="273"/>
      <c r="D17" s="273"/>
      <c r="E17" s="273"/>
      <c r="F17" s="273"/>
      <c r="G17" s="273"/>
      <c r="H17" s="273"/>
      <c r="I17" s="274"/>
      <c r="J17" s="19"/>
    </row>
    <row r="18" spans="1:13" s="1" customFormat="1" ht="12.75" customHeight="1" x14ac:dyDescent="0.3">
      <c r="A18" s="8"/>
      <c r="B18" s="272"/>
      <c r="C18" s="273"/>
      <c r="D18" s="273"/>
      <c r="E18" s="273"/>
      <c r="F18" s="273"/>
      <c r="G18" s="273"/>
      <c r="H18" s="273"/>
      <c r="I18" s="274"/>
      <c r="J18" s="19"/>
    </row>
    <row r="19" spans="1:13" s="1" customFormat="1" ht="12.75" customHeight="1" x14ac:dyDescent="0.3">
      <c r="A19" s="8"/>
      <c r="B19" s="272"/>
      <c r="C19" s="273"/>
      <c r="D19" s="273"/>
      <c r="E19" s="273"/>
      <c r="F19" s="273"/>
      <c r="G19" s="273"/>
      <c r="H19" s="273"/>
      <c r="I19" s="274"/>
      <c r="J19" s="19"/>
    </row>
    <row r="20" spans="1:13" s="1" customFormat="1" ht="12.75" customHeight="1" x14ac:dyDescent="0.3">
      <c r="A20" s="8"/>
      <c r="B20" s="272"/>
      <c r="C20" s="273"/>
      <c r="D20" s="273"/>
      <c r="E20" s="273"/>
      <c r="F20" s="273"/>
      <c r="G20" s="273"/>
      <c r="H20" s="273"/>
      <c r="I20" s="274"/>
      <c r="J20" s="19"/>
    </row>
    <row r="21" spans="1:13" s="1" customFormat="1" ht="31.5" customHeight="1" x14ac:dyDescent="0.3">
      <c r="A21" s="8"/>
      <c r="B21" s="272"/>
      <c r="C21" s="273"/>
      <c r="D21" s="273"/>
      <c r="E21" s="273"/>
      <c r="F21" s="273"/>
      <c r="G21" s="273"/>
      <c r="H21" s="273"/>
      <c r="I21" s="274"/>
      <c r="J21" s="21"/>
      <c r="L21" s="135"/>
    </row>
    <row r="22" spans="1:13" s="1" customFormat="1" ht="31.5" customHeight="1" x14ac:dyDescent="0.3">
      <c r="A22" s="8"/>
      <c r="B22" s="20"/>
      <c r="C22" s="22"/>
      <c r="D22" s="23"/>
      <c r="E22" s="23"/>
      <c r="F22" s="23"/>
      <c r="G22" s="23"/>
      <c r="H22" s="23"/>
      <c r="I22" s="24"/>
      <c r="J22" s="21"/>
    </row>
    <row r="23" spans="1:13" s="1" customFormat="1" ht="31.5" customHeight="1" x14ac:dyDescent="0.3">
      <c r="A23" s="8"/>
      <c r="B23" s="276" t="s">
        <v>117</v>
      </c>
      <c r="C23" s="277"/>
      <c r="D23" s="277"/>
      <c r="E23" s="277"/>
      <c r="F23" s="277"/>
      <c r="G23" s="277"/>
      <c r="H23" s="277"/>
      <c r="I23" s="278"/>
      <c r="J23" s="21"/>
    </row>
    <row r="24" spans="1:13" s="1" customFormat="1" ht="26.4" x14ac:dyDescent="0.3">
      <c r="A24" s="25"/>
      <c r="B24" s="279" t="s">
        <v>1534</v>
      </c>
      <c r="C24" s="280"/>
      <c r="D24" s="280"/>
      <c r="E24" s="280"/>
      <c r="F24" s="280"/>
      <c r="G24" s="280"/>
      <c r="H24" s="280"/>
      <c r="I24" s="281"/>
      <c r="J24" s="21"/>
    </row>
    <row r="25" spans="1:13" s="1" customFormat="1" ht="48" customHeight="1" x14ac:dyDescent="0.3">
      <c r="A25" s="25"/>
      <c r="B25" s="279"/>
      <c r="C25" s="280"/>
      <c r="D25" s="280"/>
      <c r="E25" s="280"/>
      <c r="F25" s="280"/>
      <c r="G25" s="280"/>
      <c r="H25" s="280"/>
      <c r="I25" s="281"/>
      <c r="J25" s="19"/>
      <c r="M25" s="121"/>
    </row>
    <row r="26" spans="1:13" s="1" customFormat="1" ht="12.75" customHeight="1" x14ac:dyDescent="0.3">
      <c r="A26" s="8"/>
      <c r="B26" s="279"/>
      <c r="C26" s="280"/>
      <c r="D26" s="280"/>
      <c r="E26" s="280"/>
      <c r="F26" s="280"/>
      <c r="G26" s="280"/>
      <c r="H26" s="280"/>
      <c r="I26" s="281"/>
      <c r="J26" s="19"/>
    </row>
    <row r="27" spans="1:13" s="1" customFormat="1" ht="12.75" customHeight="1" x14ac:dyDescent="0.3">
      <c r="A27" s="8"/>
      <c r="B27" s="279"/>
      <c r="C27" s="280"/>
      <c r="D27" s="280"/>
      <c r="E27" s="280"/>
      <c r="F27" s="280"/>
      <c r="G27" s="280"/>
      <c r="H27" s="280"/>
      <c r="I27" s="281"/>
      <c r="J27" s="19"/>
    </row>
    <row r="28" spans="1:13" s="1" customFormat="1" ht="12.75" customHeight="1" x14ac:dyDescent="0.3">
      <c r="A28" s="8"/>
      <c r="B28" s="279"/>
      <c r="C28" s="280"/>
      <c r="D28" s="280"/>
      <c r="E28" s="280"/>
      <c r="F28" s="280"/>
      <c r="G28" s="280"/>
      <c r="H28" s="280"/>
      <c r="I28" s="281"/>
      <c r="J28" s="19"/>
    </row>
    <row r="29" spans="1:13" s="1" customFormat="1" ht="12.75" customHeight="1" x14ac:dyDescent="0.3">
      <c r="A29" s="8"/>
      <c r="B29" s="279"/>
      <c r="C29" s="280"/>
      <c r="D29" s="280"/>
      <c r="E29" s="280"/>
      <c r="F29" s="280"/>
      <c r="G29" s="280"/>
      <c r="H29" s="280"/>
      <c r="I29" s="281"/>
      <c r="J29" s="19"/>
    </row>
    <row r="30" spans="1:13" s="1" customFormat="1" ht="12.75" customHeight="1" x14ac:dyDescent="0.3">
      <c r="A30" s="8"/>
      <c r="B30" s="279"/>
      <c r="C30" s="280"/>
      <c r="D30" s="280"/>
      <c r="E30" s="280"/>
      <c r="F30" s="280"/>
      <c r="G30" s="280"/>
      <c r="H30" s="280"/>
      <c r="I30" s="281"/>
      <c r="J30" s="19"/>
    </row>
    <row r="31" spans="1:13" s="1" customFormat="1" ht="12.75" customHeight="1" x14ac:dyDescent="0.3">
      <c r="A31" s="8"/>
      <c r="B31" s="16"/>
      <c r="C31" s="17"/>
      <c r="D31" s="17"/>
      <c r="E31" s="17"/>
      <c r="F31" s="17"/>
      <c r="G31" s="17"/>
      <c r="H31" s="17"/>
      <c r="I31" s="18"/>
      <c r="J31" s="19"/>
    </row>
    <row r="32" spans="1:13" s="1" customFormat="1" ht="12.75" customHeight="1" x14ac:dyDescent="0.3">
      <c r="A32" s="8"/>
      <c r="B32" s="16"/>
      <c r="C32" s="17" t="s">
        <v>14</v>
      </c>
      <c r="D32" s="17"/>
      <c r="E32" s="17"/>
      <c r="F32" s="17"/>
      <c r="G32" s="17"/>
      <c r="H32" s="17"/>
      <c r="I32" s="18"/>
      <c r="J32" s="19"/>
    </row>
    <row r="33" spans="1:10" s="1" customFormat="1" ht="12.75" customHeight="1" x14ac:dyDescent="0.3">
      <c r="A33" s="8"/>
      <c r="B33" s="16"/>
      <c r="C33" s="17"/>
      <c r="D33" s="17"/>
      <c r="E33" s="17"/>
      <c r="F33" s="17"/>
      <c r="G33" s="17"/>
      <c r="H33" s="17"/>
      <c r="I33" s="18"/>
      <c r="J33" s="19"/>
    </row>
    <row r="34" spans="1:10" s="1" customFormat="1" ht="12.75" customHeight="1" x14ac:dyDescent="0.3">
      <c r="A34" s="8"/>
      <c r="B34" s="16"/>
      <c r="C34" s="17"/>
      <c r="D34" s="17"/>
      <c r="E34" s="17"/>
      <c r="F34" s="17"/>
      <c r="G34" s="17"/>
      <c r="H34" s="17"/>
      <c r="I34" s="18"/>
      <c r="J34" s="19"/>
    </row>
    <row r="35" spans="1:10" s="1" customFormat="1" ht="12.75" customHeight="1" x14ac:dyDescent="0.3">
      <c r="A35" s="8"/>
      <c r="B35" s="16"/>
      <c r="C35" s="17"/>
      <c r="D35" s="17"/>
      <c r="E35" s="17"/>
      <c r="F35" s="17"/>
      <c r="G35" s="17"/>
      <c r="H35" s="17"/>
      <c r="I35" s="18"/>
      <c r="J35" s="19"/>
    </row>
    <row r="36" spans="1:10" s="1" customFormat="1" ht="12.75" customHeight="1" x14ac:dyDescent="0.3">
      <c r="A36" s="8"/>
      <c r="B36" s="16"/>
      <c r="C36" s="17"/>
      <c r="D36" s="17"/>
      <c r="E36" s="17"/>
      <c r="F36" s="17"/>
      <c r="G36" s="17"/>
      <c r="H36" s="17"/>
      <c r="I36" s="18"/>
      <c r="J36" s="19"/>
    </row>
    <row r="37" spans="1:10" s="1" customFormat="1" ht="16.5" customHeight="1" x14ac:dyDescent="0.3">
      <c r="A37" s="8"/>
      <c r="B37" s="282" t="s">
        <v>15</v>
      </c>
      <c r="C37" s="283"/>
      <c r="D37" s="280" t="s">
        <v>118</v>
      </c>
      <c r="E37" s="280"/>
      <c r="F37" s="280"/>
      <c r="G37" s="280"/>
      <c r="H37" s="280"/>
      <c r="I37" s="281"/>
      <c r="J37" s="19"/>
    </row>
    <row r="38" spans="1:10" s="1" customFormat="1" ht="12.75" customHeight="1" x14ac:dyDescent="0.3">
      <c r="A38" s="8"/>
      <c r="B38" s="16"/>
      <c r="C38" s="17"/>
      <c r="D38" s="280"/>
      <c r="E38" s="280"/>
      <c r="F38" s="280"/>
      <c r="G38" s="280"/>
      <c r="H38" s="280"/>
      <c r="I38" s="281"/>
      <c r="J38" s="19"/>
    </row>
    <row r="39" spans="1:10" s="1" customFormat="1" ht="12.75" customHeight="1" x14ac:dyDescent="0.3">
      <c r="A39" s="8"/>
      <c r="B39" s="16"/>
      <c r="C39" s="17"/>
      <c r="D39" s="17"/>
      <c r="E39" s="17"/>
      <c r="F39" s="17"/>
      <c r="G39" s="17"/>
      <c r="H39" s="17"/>
      <c r="I39" s="18"/>
      <c r="J39" s="19"/>
    </row>
    <row r="40" spans="1:10" s="1" customFormat="1" ht="12.75" customHeight="1" x14ac:dyDescent="0.3">
      <c r="A40" s="8"/>
      <c r="B40" s="16"/>
      <c r="C40" s="17"/>
      <c r="D40" s="17"/>
      <c r="E40" s="17"/>
      <c r="F40" s="17"/>
      <c r="G40" s="17"/>
      <c r="H40" s="17"/>
      <c r="I40" s="18"/>
      <c r="J40" s="19"/>
    </row>
    <row r="41" spans="1:10" s="1" customFormat="1" ht="12.75" customHeight="1" x14ac:dyDescent="0.3">
      <c r="A41" s="8"/>
      <c r="B41" s="16"/>
      <c r="C41" s="17"/>
      <c r="D41" s="17"/>
      <c r="E41" s="17"/>
      <c r="F41" s="17"/>
      <c r="G41" s="17"/>
      <c r="H41" s="17"/>
      <c r="I41" s="18"/>
      <c r="J41" s="19"/>
    </row>
    <row r="42" spans="1:10" s="1" customFormat="1" ht="12.75" customHeight="1" x14ac:dyDescent="0.3">
      <c r="A42" s="8"/>
      <c r="B42" s="16"/>
      <c r="C42" s="17"/>
      <c r="D42" s="17"/>
      <c r="E42" s="17"/>
      <c r="F42" s="17"/>
      <c r="G42" s="17"/>
      <c r="H42" s="17"/>
      <c r="I42" s="18"/>
      <c r="J42" s="19"/>
    </row>
    <row r="43" spans="1:10" s="1" customFormat="1" ht="12.75" customHeight="1" x14ac:dyDescent="0.3">
      <c r="A43" s="8"/>
      <c r="B43" s="16"/>
      <c r="C43" s="17"/>
      <c r="D43" s="17"/>
      <c r="E43" s="17"/>
      <c r="F43" s="17"/>
      <c r="G43" s="17"/>
      <c r="H43" s="17"/>
      <c r="I43" s="18"/>
      <c r="J43" s="19"/>
    </row>
    <row r="44" spans="1:10" s="1" customFormat="1" ht="12.75" customHeight="1" x14ac:dyDescent="0.3">
      <c r="A44" s="8"/>
      <c r="B44" s="16"/>
      <c r="C44" s="17" t="s">
        <v>16</v>
      </c>
      <c r="D44" s="17"/>
      <c r="E44" s="17"/>
      <c r="F44" s="17" t="s">
        <v>17</v>
      </c>
      <c r="G44" s="17"/>
      <c r="H44" s="17"/>
      <c r="I44" s="26"/>
      <c r="J44" s="19"/>
    </row>
    <row r="45" spans="1:10" s="1" customFormat="1" ht="12.75" customHeight="1" x14ac:dyDescent="0.3">
      <c r="A45" s="8"/>
      <c r="B45" s="16"/>
      <c r="C45" s="17"/>
      <c r="D45" s="17"/>
      <c r="E45" s="17"/>
      <c r="F45" s="17"/>
      <c r="G45" s="17"/>
      <c r="H45" s="17"/>
      <c r="I45" s="18"/>
      <c r="J45" s="19"/>
    </row>
    <row r="46" spans="1:10" s="1" customFormat="1" ht="12.75" customHeight="1" x14ac:dyDescent="0.3">
      <c r="A46" s="8"/>
      <c r="B46" s="16"/>
      <c r="C46" s="17" t="s">
        <v>18</v>
      </c>
      <c r="D46" s="17"/>
      <c r="E46" s="17"/>
      <c r="F46" s="17" t="s">
        <v>19</v>
      </c>
      <c r="G46" s="17"/>
      <c r="H46" s="17"/>
      <c r="I46" s="26"/>
      <c r="J46" s="19"/>
    </row>
    <row r="47" spans="1:10" s="1" customFormat="1" ht="12.75" customHeight="1" x14ac:dyDescent="0.3">
      <c r="A47" s="8"/>
      <c r="B47" s="16"/>
      <c r="C47" s="17"/>
      <c r="D47" s="17"/>
      <c r="E47" s="17"/>
      <c r="F47" s="17"/>
      <c r="G47" s="17"/>
      <c r="H47" s="17"/>
      <c r="I47" s="18"/>
      <c r="J47" s="19"/>
    </row>
    <row r="48" spans="1:10" s="1" customFormat="1" ht="12.75" customHeight="1" x14ac:dyDescent="0.3">
      <c r="A48" s="8"/>
      <c r="B48" s="16"/>
      <c r="C48" s="17" t="s">
        <v>20</v>
      </c>
      <c r="D48" s="17"/>
      <c r="E48" s="17"/>
      <c r="F48" s="17"/>
      <c r="G48" s="17"/>
      <c r="H48" s="17"/>
      <c r="I48" s="26"/>
      <c r="J48" s="19"/>
    </row>
    <row r="49" spans="1:10" s="1" customFormat="1" ht="12.75" customHeight="1" x14ac:dyDescent="0.3">
      <c r="A49" s="8"/>
      <c r="B49" s="16"/>
      <c r="C49" s="17"/>
      <c r="D49" s="17"/>
      <c r="E49" s="17"/>
      <c r="F49" s="17"/>
      <c r="G49" s="17"/>
      <c r="H49" s="17"/>
      <c r="I49" s="18"/>
      <c r="J49" s="19"/>
    </row>
    <row r="50" spans="1:10" s="1" customFormat="1" ht="12.75" customHeight="1" x14ac:dyDescent="0.3">
      <c r="A50" s="8"/>
      <c r="B50" s="16"/>
      <c r="C50" s="17"/>
      <c r="D50" s="17"/>
      <c r="E50" s="17"/>
      <c r="F50" s="17"/>
      <c r="G50" s="17"/>
      <c r="H50" s="17"/>
      <c r="I50" s="18"/>
      <c r="J50" s="19"/>
    </row>
    <row r="51" spans="1:10" s="1" customFormat="1" ht="12.75" customHeight="1" x14ac:dyDescent="0.3">
      <c r="A51" s="8"/>
      <c r="B51" s="16"/>
      <c r="C51" s="17"/>
      <c r="D51" s="17"/>
      <c r="E51" s="17"/>
      <c r="F51" s="17"/>
      <c r="G51" s="17"/>
      <c r="H51" s="17"/>
      <c r="I51" s="18"/>
      <c r="J51" s="19"/>
    </row>
    <row r="52" spans="1:10" s="1" customFormat="1" ht="12.75" customHeight="1" x14ac:dyDescent="0.3">
      <c r="A52" s="8"/>
      <c r="B52" s="16"/>
      <c r="C52" s="17"/>
      <c r="D52" s="17"/>
      <c r="E52" s="17"/>
      <c r="F52" s="17"/>
      <c r="G52" s="17"/>
      <c r="H52" s="17"/>
      <c r="I52" s="18"/>
      <c r="J52" s="19"/>
    </row>
    <row r="53" spans="1:10" s="1" customFormat="1" ht="12.75" customHeight="1" x14ac:dyDescent="0.3">
      <c r="A53" s="8"/>
      <c r="B53" s="16"/>
      <c r="C53" s="17"/>
      <c r="D53" s="17"/>
      <c r="E53" s="17"/>
      <c r="F53" s="17"/>
      <c r="G53" s="17"/>
      <c r="H53" s="17"/>
      <c r="I53" s="18"/>
      <c r="J53" s="19"/>
    </row>
    <row r="54" spans="1:10" s="1" customFormat="1" ht="12.75" customHeight="1" x14ac:dyDescent="0.3">
      <c r="A54" s="8"/>
      <c r="B54" s="16"/>
      <c r="C54" s="17"/>
      <c r="D54" s="17"/>
      <c r="E54" s="17"/>
      <c r="F54" s="17"/>
      <c r="G54" s="17"/>
      <c r="H54" s="17"/>
      <c r="I54" s="18"/>
      <c r="J54" s="19"/>
    </row>
    <row r="55" spans="1:10" s="1" customFormat="1" ht="18" customHeight="1" x14ac:dyDescent="0.3">
      <c r="A55" s="8"/>
      <c r="B55" s="16"/>
      <c r="C55" s="17" t="s">
        <v>21</v>
      </c>
      <c r="D55" s="275"/>
      <c r="E55" s="275"/>
      <c r="F55" s="275"/>
      <c r="G55" s="275"/>
      <c r="H55" s="275"/>
      <c r="I55" s="18"/>
      <c r="J55" s="19"/>
    </row>
    <row r="56" spans="1:10" s="1" customFormat="1" ht="12.75" customHeight="1" x14ac:dyDescent="0.3">
      <c r="A56" s="8"/>
      <c r="B56" s="16"/>
      <c r="C56" s="17"/>
      <c r="D56" s="275"/>
      <c r="E56" s="275"/>
      <c r="F56" s="275"/>
      <c r="G56" s="275"/>
      <c r="H56" s="275"/>
      <c r="I56" s="18"/>
      <c r="J56" s="19"/>
    </row>
    <row r="57" spans="1:10" s="1" customFormat="1" ht="12.75" customHeight="1" x14ac:dyDescent="0.3">
      <c r="A57" s="8"/>
      <c r="B57" s="16"/>
      <c r="C57" s="17"/>
      <c r="D57" s="17"/>
      <c r="E57" s="17"/>
      <c r="F57" s="17"/>
      <c r="G57" s="17"/>
      <c r="H57" s="17"/>
      <c r="I57" s="18"/>
      <c r="J57" s="19"/>
    </row>
    <row r="58" spans="1:10" s="1" customFormat="1" ht="12.75" customHeight="1" x14ac:dyDescent="0.3">
      <c r="A58" s="8"/>
      <c r="B58" s="16"/>
      <c r="C58" s="17"/>
      <c r="D58" s="283" t="s">
        <v>1069</v>
      </c>
      <c r="E58" s="283"/>
      <c r="F58" s="283"/>
      <c r="G58" s="283"/>
      <c r="H58" s="17"/>
      <c r="I58" s="18"/>
      <c r="J58" s="19"/>
    </row>
    <row r="59" spans="1:10" s="1" customFormat="1" ht="12.75" customHeight="1" thickBot="1" x14ac:dyDescent="0.35">
      <c r="A59" s="8"/>
      <c r="B59" s="27"/>
      <c r="C59" s="28"/>
      <c r="D59" s="28"/>
      <c r="E59" s="28"/>
      <c r="F59" s="28"/>
      <c r="G59" s="28"/>
      <c r="H59" s="28"/>
      <c r="I59" s="29"/>
      <c r="J59" s="19"/>
    </row>
    <row r="60" spans="1:10" s="1" customFormat="1" ht="12.75" customHeight="1" thickBot="1" x14ac:dyDescent="0.3">
      <c r="A60" s="30"/>
      <c r="B60" s="31"/>
      <c r="C60" s="31"/>
      <c r="D60" s="31"/>
      <c r="E60" s="31"/>
      <c r="F60" s="31"/>
      <c r="G60" s="31"/>
      <c r="H60" s="31"/>
      <c r="I60" s="31"/>
      <c r="J60" s="125"/>
    </row>
    <row r="61" spans="1:10" s="1" customFormat="1" ht="12.75" customHeight="1" thickTop="1" thickBot="1" x14ac:dyDescent="0.3">
      <c r="A61" s="6"/>
      <c r="B61" s="7"/>
      <c r="C61" s="7"/>
      <c r="D61" s="7"/>
      <c r="E61" s="7"/>
      <c r="F61" s="7"/>
      <c r="G61" s="7"/>
      <c r="H61" s="7"/>
      <c r="I61" s="7"/>
      <c r="J61" s="126"/>
    </row>
    <row r="62" spans="1:10" s="1" customFormat="1" ht="12.75" customHeight="1" x14ac:dyDescent="0.3">
      <c r="A62" s="8"/>
      <c r="B62" s="9"/>
      <c r="C62" s="10"/>
      <c r="D62" s="10"/>
      <c r="E62" s="10"/>
      <c r="F62" s="10"/>
      <c r="G62" s="10"/>
      <c r="H62" s="10"/>
      <c r="I62" s="11"/>
      <c r="J62" s="12"/>
    </row>
    <row r="63" spans="1:10" s="1" customFormat="1" ht="19.5" customHeight="1" x14ac:dyDescent="0.4">
      <c r="A63" s="8"/>
      <c r="B63" s="13"/>
      <c r="C63" s="290" t="s">
        <v>13</v>
      </c>
      <c r="D63" s="290"/>
      <c r="E63" s="290"/>
      <c r="F63" s="290"/>
      <c r="G63" s="290"/>
      <c r="H63" s="290"/>
      <c r="I63" s="14"/>
      <c r="J63" s="15"/>
    </row>
    <row r="64" spans="1:10" s="1" customFormat="1" ht="12.75" customHeight="1" x14ac:dyDescent="0.3">
      <c r="A64" s="8"/>
      <c r="B64" s="16"/>
      <c r="C64" s="17"/>
      <c r="D64" s="17"/>
      <c r="E64" s="17"/>
      <c r="F64" s="17"/>
      <c r="G64" s="17"/>
      <c r="H64" s="17"/>
      <c r="I64" s="18"/>
      <c r="J64" s="19"/>
    </row>
    <row r="65" spans="1:10" s="1" customFormat="1" ht="12.75" customHeight="1" x14ac:dyDescent="0.3">
      <c r="A65" s="8"/>
      <c r="B65" s="272" t="s">
        <v>142</v>
      </c>
      <c r="C65" s="273"/>
      <c r="D65" s="273"/>
      <c r="E65" s="273"/>
      <c r="F65" s="273"/>
      <c r="G65" s="273"/>
      <c r="H65" s="273"/>
      <c r="I65" s="274"/>
      <c r="J65" s="19"/>
    </row>
    <row r="66" spans="1:10" s="1" customFormat="1" ht="12.75" customHeight="1" x14ac:dyDescent="0.3">
      <c r="A66" s="8"/>
      <c r="B66" s="272"/>
      <c r="C66" s="273"/>
      <c r="D66" s="273"/>
      <c r="E66" s="273"/>
      <c r="F66" s="273"/>
      <c r="G66" s="273"/>
      <c r="H66" s="273"/>
      <c r="I66" s="274"/>
      <c r="J66" s="19"/>
    </row>
    <row r="67" spans="1:10" s="1" customFormat="1" ht="12.75" customHeight="1" x14ac:dyDescent="0.3">
      <c r="A67" s="8"/>
      <c r="B67" s="272"/>
      <c r="C67" s="273"/>
      <c r="D67" s="273"/>
      <c r="E67" s="273"/>
      <c r="F67" s="273"/>
      <c r="G67" s="273"/>
      <c r="H67" s="273"/>
      <c r="I67" s="274"/>
      <c r="J67" s="19"/>
    </row>
    <row r="68" spans="1:10" s="1" customFormat="1" ht="12.75" customHeight="1" x14ac:dyDescent="0.3">
      <c r="A68" s="8"/>
      <c r="B68" s="272"/>
      <c r="C68" s="273"/>
      <c r="D68" s="273"/>
      <c r="E68" s="273"/>
      <c r="F68" s="273"/>
      <c r="G68" s="273"/>
      <c r="H68" s="273"/>
      <c r="I68" s="274"/>
      <c r="J68" s="19"/>
    </row>
    <row r="69" spans="1:10" s="1" customFormat="1" ht="31.5" customHeight="1" x14ac:dyDescent="0.3">
      <c r="A69" s="8"/>
      <c r="B69" s="272"/>
      <c r="C69" s="273"/>
      <c r="D69" s="273"/>
      <c r="E69" s="273"/>
      <c r="F69" s="273"/>
      <c r="G69" s="273"/>
      <c r="H69" s="273"/>
      <c r="I69" s="274"/>
      <c r="J69" s="21"/>
    </row>
    <row r="70" spans="1:10" s="1" customFormat="1" ht="31.5" customHeight="1" x14ac:dyDescent="0.3">
      <c r="A70" s="8"/>
      <c r="B70" s="20"/>
      <c r="C70" s="22"/>
      <c r="D70" s="23"/>
      <c r="E70" s="23"/>
      <c r="F70" s="23"/>
      <c r="G70" s="23"/>
      <c r="H70" s="23"/>
      <c r="I70" s="24"/>
      <c r="J70" s="21"/>
    </row>
    <row r="71" spans="1:10" s="1" customFormat="1" ht="31.5" customHeight="1" x14ac:dyDescent="0.3">
      <c r="A71" s="8"/>
      <c r="B71" s="276" t="s">
        <v>117</v>
      </c>
      <c r="C71" s="277"/>
      <c r="D71" s="277"/>
      <c r="E71" s="277"/>
      <c r="F71" s="277"/>
      <c r="G71" s="277"/>
      <c r="H71" s="277"/>
      <c r="I71" s="278"/>
      <c r="J71" s="21"/>
    </row>
    <row r="72" spans="1:10" s="1" customFormat="1" ht="31.5" customHeight="1" x14ac:dyDescent="0.3">
      <c r="A72" s="25"/>
      <c r="B72" s="279" t="str">
        <f>B24</f>
        <v>НАМАНГАН ВИЛОЯТИ ПОП ИХТИСОСЛАШТИРИЛГАН ДАВЛАТ УРМОН ХУЖАЛИГИ "УРМОНЧИЛАР УЙИ" БИНОСИНИ ЖОРИЙ ТАЪМИРЛАШ</v>
      </c>
      <c r="C72" s="280"/>
      <c r="D72" s="280"/>
      <c r="E72" s="280"/>
      <c r="F72" s="280"/>
      <c r="G72" s="280"/>
      <c r="H72" s="280"/>
      <c r="I72" s="281"/>
      <c r="J72" s="21"/>
    </row>
    <row r="73" spans="1:10" s="1" customFormat="1" ht="48" customHeight="1" x14ac:dyDescent="0.3">
      <c r="A73" s="25"/>
      <c r="B73" s="279"/>
      <c r="C73" s="280"/>
      <c r="D73" s="280"/>
      <c r="E73" s="280"/>
      <c r="F73" s="280"/>
      <c r="G73" s="280"/>
      <c r="H73" s="280"/>
      <c r="I73" s="281"/>
      <c r="J73" s="19"/>
    </row>
    <row r="74" spans="1:10" s="1" customFormat="1" ht="12.75" customHeight="1" x14ac:dyDescent="0.3">
      <c r="A74" s="8"/>
      <c r="B74" s="279"/>
      <c r="C74" s="280"/>
      <c r="D74" s="280"/>
      <c r="E74" s="280"/>
      <c r="F74" s="280"/>
      <c r="G74" s="280"/>
      <c r="H74" s="280"/>
      <c r="I74" s="281"/>
      <c r="J74" s="19"/>
    </row>
    <row r="75" spans="1:10" s="1" customFormat="1" ht="12.75" customHeight="1" x14ac:dyDescent="0.3">
      <c r="A75" s="8"/>
      <c r="B75" s="134"/>
      <c r="C75" s="132"/>
      <c r="D75" s="132"/>
      <c r="E75" s="132"/>
      <c r="F75" s="132"/>
      <c r="G75" s="132"/>
      <c r="H75" s="132"/>
      <c r="I75" s="133"/>
      <c r="J75" s="19"/>
    </row>
    <row r="76" spans="1:10" s="1" customFormat="1" ht="12.75" customHeight="1" x14ac:dyDescent="0.3">
      <c r="A76" s="8"/>
      <c r="B76" s="16"/>
      <c r="C76" s="17" t="s">
        <v>14</v>
      </c>
      <c r="D76" s="17"/>
      <c r="E76" s="17"/>
      <c r="F76" s="17"/>
      <c r="G76" s="17"/>
      <c r="H76" s="17"/>
      <c r="I76" s="18"/>
      <c r="J76" s="19"/>
    </row>
    <row r="77" spans="1:10" s="1" customFormat="1" ht="12.75" customHeight="1" x14ac:dyDescent="0.3">
      <c r="A77" s="8"/>
      <c r="B77" s="16"/>
      <c r="C77" s="17"/>
      <c r="D77" s="17"/>
      <c r="E77" s="17"/>
      <c r="F77" s="17"/>
      <c r="G77" s="17"/>
      <c r="H77" s="17"/>
      <c r="I77" s="18"/>
      <c r="J77" s="19"/>
    </row>
    <row r="78" spans="1:10" s="1" customFormat="1" ht="12.75" customHeight="1" x14ac:dyDescent="0.3">
      <c r="A78" s="8"/>
      <c r="B78" s="282" t="s">
        <v>15</v>
      </c>
      <c r="C78" s="283"/>
      <c r="D78" s="280" t="s">
        <v>118</v>
      </c>
      <c r="E78" s="280"/>
      <c r="F78" s="280"/>
      <c r="G78" s="280"/>
      <c r="H78" s="280"/>
      <c r="I78" s="281"/>
      <c r="J78" s="19"/>
    </row>
    <row r="79" spans="1:10" s="1" customFormat="1" ht="12.75" customHeight="1" x14ac:dyDescent="0.3">
      <c r="A79" s="8"/>
      <c r="B79" s="16"/>
      <c r="C79" s="17"/>
      <c r="D79" s="280"/>
      <c r="E79" s="280"/>
      <c r="F79" s="280"/>
      <c r="G79" s="280"/>
      <c r="H79" s="280"/>
      <c r="I79" s="281"/>
      <c r="J79" s="19"/>
    </row>
    <row r="80" spans="1:10" s="1" customFormat="1" ht="12.75" customHeight="1" x14ac:dyDescent="0.3">
      <c r="A80" s="8"/>
      <c r="B80" s="16"/>
      <c r="C80" s="17"/>
      <c r="D80" s="17"/>
      <c r="E80" s="17"/>
      <c r="F80" s="17"/>
      <c r="G80" s="17"/>
      <c r="H80" s="17"/>
      <c r="I80" s="18"/>
      <c r="J80" s="19"/>
    </row>
    <row r="81" spans="1:10" s="1" customFormat="1" ht="12.75" customHeight="1" x14ac:dyDescent="0.3">
      <c r="A81" s="8"/>
      <c r="B81" s="16"/>
      <c r="C81" s="17" t="s">
        <v>16</v>
      </c>
      <c r="D81" s="132"/>
      <c r="E81" s="132"/>
      <c r="F81" s="17" t="s">
        <v>17</v>
      </c>
      <c r="G81" s="132"/>
      <c r="H81" s="132"/>
      <c r="I81" s="133"/>
      <c r="J81" s="19"/>
    </row>
    <row r="82" spans="1:10" s="1" customFormat="1" ht="12.75" customHeight="1" x14ac:dyDescent="0.3">
      <c r="A82" s="8"/>
      <c r="B82" s="16"/>
      <c r="C82" s="17"/>
      <c r="D82" s="132"/>
      <c r="E82" s="132"/>
      <c r="F82" s="17"/>
      <c r="G82" s="132"/>
      <c r="H82" s="132"/>
      <c r="I82" s="133"/>
      <c r="J82" s="19"/>
    </row>
    <row r="83" spans="1:10" s="1" customFormat="1" ht="12.75" customHeight="1" x14ac:dyDescent="0.3">
      <c r="A83" s="8"/>
      <c r="B83" s="16"/>
      <c r="C83" s="17" t="s">
        <v>18</v>
      </c>
      <c r="D83" s="17"/>
      <c r="E83" s="17"/>
      <c r="F83" s="17" t="s">
        <v>19</v>
      </c>
      <c r="G83" s="17"/>
      <c r="H83" s="17"/>
      <c r="I83" s="18"/>
      <c r="J83" s="19"/>
    </row>
    <row r="84" spans="1:10" s="1" customFormat="1" ht="12.75" customHeight="1" x14ac:dyDescent="0.3">
      <c r="A84" s="8"/>
      <c r="B84" s="16"/>
      <c r="C84" s="17"/>
      <c r="D84" s="17"/>
      <c r="E84" s="17"/>
      <c r="F84" s="17"/>
      <c r="G84" s="17"/>
      <c r="H84" s="17"/>
      <c r="I84" s="18"/>
      <c r="J84" s="19"/>
    </row>
    <row r="85" spans="1:10" s="1" customFormat="1" ht="16.5" customHeight="1" x14ac:dyDescent="0.3">
      <c r="A85" s="8"/>
      <c r="B85" s="16"/>
      <c r="C85" s="17" t="s">
        <v>20</v>
      </c>
      <c r="D85" s="17"/>
      <c r="E85" s="17"/>
      <c r="F85" s="17"/>
      <c r="G85" s="17"/>
      <c r="H85" s="17"/>
      <c r="I85" s="18"/>
      <c r="J85" s="19"/>
    </row>
    <row r="86" spans="1:10" s="1" customFormat="1" ht="12.75" customHeight="1" x14ac:dyDescent="0.3">
      <c r="A86" s="8"/>
      <c r="B86" s="16"/>
      <c r="C86" s="17"/>
      <c r="D86" s="17"/>
      <c r="E86" s="17"/>
      <c r="F86" s="17"/>
      <c r="G86" s="17"/>
      <c r="H86" s="17"/>
      <c r="I86" s="18"/>
      <c r="J86" s="19"/>
    </row>
    <row r="87" spans="1:10" s="1" customFormat="1" ht="12.75" customHeight="1" x14ac:dyDescent="0.3">
      <c r="A87" s="8"/>
      <c r="B87" s="276"/>
      <c r="C87" s="277"/>
      <c r="D87" s="277"/>
      <c r="E87" s="277"/>
      <c r="F87" s="277"/>
      <c r="G87" s="277"/>
      <c r="H87" s="277"/>
      <c r="I87" s="278"/>
      <c r="J87" s="19"/>
    </row>
    <row r="88" spans="1:10" s="1" customFormat="1" ht="12.75" customHeight="1" x14ac:dyDescent="0.3">
      <c r="A88" s="8"/>
      <c r="B88" s="276"/>
      <c r="C88" s="277"/>
      <c r="D88" s="277"/>
      <c r="E88" s="277"/>
      <c r="F88" s="277"/>
      <c r="G88" s="277"/>
      <c r="H88" s="277"/>
      <c r="I88" s="278"/>
      <c r="J88" s="19"/>
    </row>
    <row r="89" spans="1:10" s="1" customFormat="1" ht="12.75" customHeight="1" x14ac:dyDescent="0.3">
      <c r="A89" s="8"/>
      <c r="B89" s="16"/>
      <c r="C89" s="17"/>
      <c r="D89" s="17"/>
      <c r="E89" s="17"/>
      <c r="F89" s="17"/>
      <c r="G89" s="130"/>
      <c r="H89" s="130"/>
      <c r="I89" s="18"/>
      <c r="J89" s="19"/>
    </row>
    <row r="90" spans="1:10" s="1" customFormat="1" ht="12.75" customHeight="1" x14ac:dyDescent="0.3">
      <c r="A90" s="8"/>
      <c r="B90" s="16"/>
      <c r="C90" s="17" t="s">
        <v>22</v>
      </c>
      <c r="D90" s="17"/>
      <c r="E90" s="17"/>
      <c r="F90" s="17"/>
      <c r="G90" s="275" t="s">
        <v>141</v>
      </c>
      <c r="H90" s="275"/>
      <c r="I90" s="18"/>
      <c r="J90" s="19"/>
    </row>
    <row r="91" spans="1:10" s="1" customFormat="1" ht="12.75" customHeight="1" x14ac:dyDescent="0.3">
      <c r="A91" s="8"/>
      <c r="B91" s="16"/>
      <c r="C91" s="17"/>
      <c r="D91" s="17"/>
      <c r="E91" s="17"/>
      <c r="F91" s="17"/>
      <c r="G91" s="17"/>
      <c r="H91" s="17"/>
      <c r="I91" s="18"/>
      <c r="J91" s="19"/>
    </row>
    <row r="92" spans="1:10" s="1" customFormat="1" ht="12.75" customHeight="1" x14ac:dyDescent="0.3">
      <c r="A92" s="8"/>
      <c r="B92" s="16"/>
      <c r="C92" s="17" t="s">
        <v>23</v>
      </c>
      <c r="D92" s="17"/>
      <c r="E92" s="17"/>
      <c r="F92" s="17"/>
      <c r="G92" s="275" t="str">
        <f>'По объектная '!H13</f>
        <v>О.ЮЛДАШЕВ</v>
      </c>
      <c r="H92" s="275"/>
      <c r="I92" s="131"/>
      <c r="J92" s="19"/>
    </row>
    <row r="93" spans="1:10" s="1" customFormat="1" ht="12.75" customHeight="1" x14ac:dyDescent="0.3">
      <c r="A93" s="8"/>
      <c r="B93" s="16"/>
      <c r="C93" s="17"/>
      <c r="D93" s="17"/>
      <c r="E93" s="17"/>
      <c r="F93" s="17"/>
      <c r="G93" s="17"/>
      <c r="H93" s="17"/>
      <c r="I93" s="18"/>
      <c r="J93" s="19"/>
    </row>
    <row r="94" spans="1:10" s="1" customFormat="1" ht="12.75" customHeight="1" x14ac:dyDescent="0.3">
      <c r="A94" s="8"/>
      <c r="B94" s="16"/>
      <c r="C94" s="17"/>
      <c r="D94" s="17"/>
      <c r="E94" s="17"/>
      <c r="F94" s="17"/>
      <c r="G94" s="130"/>
      <c r="H94" s="130"/>
      <c r="I94" s="18"/>
      <c r="J94" s="19"/>
    </row>
    <row r="95" spans="1:10" s="1" customFormat="1" ht="12.75" customHeight="1" x14ac:dyDescent="0.3">
      <c r="A95" s="8"/>
      <c r="B95" s="276"/>
      <c r="C95" s="277"/>
      <c r="D95" s="277"/>
      <c r="E95" s="277"/>
      <c r="F95" s="277"/>
      <c r="G95" s="277"/>
      <c r="H95" s="277"/>
      <c r="I95" s="278"/>
      <c r="J95" s="19"/>
    </row>
    <row r="96" spans="1:10" s="1" customFormat="1" ht="12.75" customHeight="1" x14ac:dyDescent="0.3">
      <c r="A96" s="8"/>
      <c r="B96" s="276"/>
      <c r="C96" s="277"/>
      <c r="D96" s="277"/>
      <c r="E96" s="277"/>
      <c r="F96" s="277"/>
      <c r="G96" s="277"/>
      <c r="H96" s="277"/>
      <c r="I96" s="278"/>
      <c r="J96" s="19"/>
    </row>
    <row r="97" spans="1:10" s="1" customFormat="1" ht="12.75" customHeight="1" x14ac:dyDescent="0.3">
      <c r="A97" s="8"/>
      <c r="B97" s="276"/>
      <c r="C97" s="277"/>
      <c r="D97" s="277"/>
      <c r="E97" s="277"/>
      <c r="F97" s="277"/>
      <c r="G97" s="277"/>
      <c r="H97" s="277"/>
      <c r="I97" s="278"/>
      <c r="J97" s="19"/>
    </row>
    <row r="98" spans="1:10" s="1" customFormat="1" ht="12.75" customHeight="1" x14ac:dyDescent="0.3">
      <c r="A98" s="8"/>
      <c r="B98" s="276"/>
      <c r="C98" s="277"/>
      <c r="D98" s="277"/>
      <c r="E98" s="277"/>
      <c r="F98" s="277"/>
      <c r="G98" s="277"/>
      <c r="H98" s="277"/>
      <c r="I98" s="278"/>
      <c r="J98" s="19"/>
    </row>
    <row r="99" spans="1:10" s="1" customFormat="1" ht="12.75" customHeight="1" x14ac:dyDescent="0.3">
      <c r="A99" s="8"/>
      <c r="B99" s="16"/>
      <c r="C99" s="17"/>
      <c r="D99" s="17"/>
      <c r="E99" s="17"/>
      <c r="F99" s="17"/>
      <c r="G99" s="130"/>
      <c r="H99" s="130"/>
      <c r="I99" s="18"/>
      <c r="J99" s="19"/>
    </row>
    <row r="100" spans="1:10" s="1" customFormat="1" ht="12.75" customHeight="1" x14ac:dyDescent="0.3">
      <c r="A100" s="8"/>
      <c r="B100" s="16"/>
      <c r="C100" s="17"/>
      <c r="D100" s="17"/>
      <c r="E100" s="17"/>
      <c r="F100" s="17"/>
      <c r="G100" s="275"/>
      <c r="H100" s="275"/>
      <c r="I100" s="18"/>
      <c r="J100" s="19"/>
    </row>
    <row r="101" spans="1:10" s="1" customFormat="1" ht="12.75" customHeight="1" x14ac:dyDescent="0.3">
      <c r="A101" s="8"/>
      <c r="B101" s="16"/>
      <c r="C101" s="17"/>
      <c r="D101" s="17"/>
      <c r="E101" s="17"/>
      <c r="F101" s="17"/>
      <c r="G101" s="17"/>
      <c r="H101" s="17"/>
      <c r="I101" s="18"/>
      <c r="J101" s="19"/>
    </row>
    <row r="102" spans="1:10" s="1" customFormat="1" ht="12.75" customHeight="1" x14ac:dyDescent="0.3">
      <c r="A102" s="8"/>
      <c r="B102" s="16"/>
      <c r="C102" s="17"/>
      <c r="D102" s="17"/>
      <c r="E102" s="17"/>
      <c r="F102" s="17"/>
      <c r="G102" s="275"/>
      <c r="H102" s="275"/>
      <c r="I102" s="131"/>
      <c r="J102" s="19"/>
    </row>
    <row r="103" spans="1:10" s="1" customFormat="1" ht="12.75" customHeight="1" x14ac:dyDescent="0.3">
      <c r="A103" s="8"/>
      <c r="B103" s="16"/>
      <c r="C103" s="17"/>
      <c r="D103" s="17"/>
      <c r="E103" s="17"/>
      <c r="F103" s="17"/>
      <c r="G103" s="17"/>
      <c r="H103" s="17"/>
      <c r="I103" s="18"/>
      <c r="J103" s="19"/>
    </row>
    <row r="104" spans="1:10" s="1" customFormat="1" ht="12.75" customHeight="1" x14ac:dyDescent="0.3">
      <c r="A104" s="8"/>
      <c r="B104" s="16"/>
      <c r="C104" s="17"/>
      <c r="D104" s="17"/>
      <c r="E104" s="17"/>
      <c r="F104" s="17"/>
      <c r="G104" s="275"/>
      <c r="H104" s="275"/>
      <c r="I104" s="131"/>
      <c r="J104" s="19"/>
    </row>
    <row r="105" spans="1:10" s="1" customFormat="1" ht="12.75" customHeight="1" x14ac:dyDescent="0.3">
      <c r="A105" s="8"/>
      <c r="B105" s="16"/>
      <c r="C105" s="17"/>
      <c r="D105" s="17"/>
      <c r="E105" s="17"/>
      <c r="F105" s="17"/>
      <c r="G105" s="17"/>
      <c r="H105" s="17"/>
      <c r="I105" s="18"/>
      <c r="J105" s="19"/>
    </row>
    <row r="106" spans="1:10" s="1" customFormat="1" ht="12.75" customHeight="1" x14ac:dyDescent="0.3">
      <c r="A106" s="8"/>
      <c r="B106" s="16"/>
      <c r="C106" s="17"/>
      <c r="D106" s="283" t="str">
        <f>D58</f>
        <v>г.Наманган-2026 г.</v>
      </c>
      <c r="E106" s="283"/>
      <c r="F106" s="283"/>
      <c r="G106" s="283"/>
      <c r="H106" s="17"/>
      <c r="I106" s="18"/>
      <c r="J106" s="19"/>
    </row>
    <row r="107" spans="1:10" s="1" customFormat="1" ht="12.75" customHeight="1" thickBot="1" x14ac:dyDescent="0.35">
      <c r="A107" s="8"/>
      <c r="B107" s="27"/>
      <c r="C107" s="28"/>
      <c r="D107" s="28"/>
      <c r="E107" s="28"/>
      <c r="F107" s="28"/>
      <c r="G107" s="28"/>
      <c r="H107" s="28"/>
      <c r="I107" s="29"/>
      <c r="J107" s="19"/>
    </row>
    <row r="108" spans="1:10" s="1" customFormat="1" ht="12.75" customHeight="1" thickBot="1" x14ac:dyDescent="0.3">
      <c r="A108" s="30"/>
      <c r="B108" s="31"/>
      <c r="C108" s="31"/>
      <c r="D108" s="31"/>
      <c r="E108" s="31"/>
      <c r="F108" s="31"/>
      <c r="G108" s="31"/>
      <c r="H108" s="31"/>
      <c r="I108" s="31"/>
      <c r="J108" s="125"/>
    </row>
    <row r="109" spans="1:10" ht="15.6" thickTop="1" x14ac:dyDescent="0.25">
      <c r="B109" s="32" t="s">
        <v>24</v>
      </c>
      <c r="C109" s="33"/>
      <c r="D109" s="34"/>
      <c r="E109" s="34"/>
      <c r="F109" s="34"/>
      <c r="G109" s="34"/>
      <c r="H109" s="34"/>
    </row>
    <row r="110" spans="1:10" ht="13.8" x14ac:dyDescent="0.25">
      <c r="B110" s="35"/>
      <c r="C110" s="36"/>
      <c r="D110" s="35"/>
      <c r="E110" s="34"/>
      <c r="F110" s="34"/>
      <c r="G110" s="34"/>
      <c r="H110" s="34"/>
    </row>
    <row r="111" spans="1:10" ht="15.75" customHeight="1" x14ac:dyDescent="0.25">
      <c r="A111" s="285" t="s">
        <v>25</v>
      </c>
      <c r="B111" s="285"/>
      <c r="C111" s="285"/>
      <c r="D111" s="285"/>
      <c r="E111" s="285"/>
      <c r="F111" s="285"/>
      <c r="G111" s="285"/>
      <c r="H111" s="285"/>
      <c r="I111" s="285"/>
    </row>
    <row r="112" spans="1:10" ht="15.75" customHeight="1" x14ac:dyDescent="0.25">
      <c r="A112" s="285"/>
      <c r="B112" s="285"/>
      <c r="C112" s="285"/>
      <c r="D112" s="285"/>
      <c r="E112" s="285"/>
      <c r="F112" s="285"/>
      <c r="G112" s="285"/>
      <c r="H112" s="285"/>
      <c r="I112" s="285"/>
    </row>
    <row r="113" spans="2:9" ht="15.75" customHeight="1" x14ac:dyDescent="0.25">
      <c r="B113" s="37"/>
      <c r="C113" s="285" t="s">
        <v>26</v>
      </c>
      <c r="D113" s="285"/>
      <c r="E113" s="285"/>
      <c r="F113" s="285"/>
      <c r="G113" s="285"/>
      <c r="H113" s="285"/>
    </row>
    <row r="114" spans="2:9" x14ac:dyDescent="0.25">
      <c r="B114" t="s">
        <v>27</v>
      </c>
    </row>
    <row r="115" spans="2:9" x14ac:dyDescent="0.25">
      <c r="B115" s="287" t="s">
        <v>28</v>
      </c>
      <c r="C115" s="287"/>
      <c r="D115" s="287"/>
      <c r="E115" s="287"/>
      <c r="F115" s="287"/>
      <c r="G115" s="287"/>
      <c r="H115" s="287"/>
      <c r="I115" s="287"/>
    </row>
    <row r="116" spans="2:9" x14ac:dyDescent="0.25">
      <c r="B116" s="287" t="s">
        <v>29</v>
      </c>
      <c r="C116" s="287"/>
      <c r="D116" s="287"/>
      <c r="E116" s="287"/>
      <c r="F116" s="287"/>
      <c r="G116" s="287"/>
      <c r="H116" s="287"/>
      <c r="I116" s="287"/>
    </row>
    <row r="117" spans="2:9" x14ac:dyDescent="0.25">
      <c r="B117" s="287" t="s">
        <v>30</v>
      </c>
      <c r="C117" s="287"/>
      <c r="D117" s="287"/>
      <c r="E117" s="287"/>
      <c r="F117" s="287"/>
      <c r="G117" s="287"/>
      <c r="H117" s="287"/>
      <c r="I117" s="287"/>
    </row>
    <row r="118" spans="2:9" x14ac:dyDescent="0.25">
      <c r="B118" s="287" t="s">
        <v>31</v>
      </c>
      <c r="C118" s="287"/>
      <c r="D118" s="287"/>
      <c r="E118" s="287"/>
      <c r="F118" s="287"/>
      <c r="G118" s="287"/>
      <c r="H118" s="287"/>
      <c r="I118" s="287"/>
    </row>
    <row r="119" spans="2:9" x14ac:dyDescent="0.25">
      <c r="B119" t="s">
        <v>32</v>
      </c>
    </row>
    <row r="120" spans="2:9" x14ac:dyDescent="0.25">
      <c r="B120" s="287" t="s">
        <v>33</v>
      </c>
      <c r="C120" s="287"/>
      <c r="D120" s="287"/>
      <c r="E120" s="287"/>
      <c r="F120" s="287"/>
      <c r="G120" s="287"/>
      <c r="H120" s="287"/>
      <c r="I120" s="287"/>
    </row>
    <row r="122" spans="2:9" x14ac:dyDescent="0.25">
      <c r="B122" s="284" t="s">
        <v>95</v>
      </c>
      <c r="C122" s="284"/>
      <c r="D122" s="284"/>
      <c r="E122" s="284"/>
      <c r="F122" s="284"/>
      <c r="G122" s="284"/>
    </row>
    <row r="124" spans="2:9" x14ac:dyDescent="0.25">
      <c r="B124" s="289" t="s">
        <v>34</v>
      </c>
      <c r="C124" s="287"/>
      <c r="D124" s="287"/>
      <c r="E124" s="287"/>
      <c r="F124" s="287"/>
      <c r="G124" s="287"/>
      <c r="H124" s="287"/>
      <c r="I124" s="287"/>
    </row>
    <row r="125" spans="2:9" x14ac:dyDescent="0.25">
      <c r="B125" s="289" t="s">
        <v>35</v>
      </c>
      <c r="C125" s="289"/>
      <c r="D125" s="289"/>
      <c r="E125" s="289"/>
      <c r="F125" s="289"/>
      <c r="G125" s="289"/>
      <c r="H125" s="289"/>
      <c r="I125" s="289"/>
    </row>
    <row r="126" spans="2:9" x14ac:dyDescent="0.25">
      <c r="B126" s="39" t="s">
        <v>36</v>
      </c>
    </row>
    <row r="127" spans="2:9" x14ac:dyDescent="0.25">
      <c r="B127" s="39" t="s">
        <v>37</v>
      </c>
    </row>
    <row r="128" spans="2:9" x14ac:dyDescent="0.25">
      <c r="B128" s="39" t="s">
        <v>38</v>
      </c>
    </row>
    <row r="129" spans="2:9" x14ac:dyDescent="0.25">
      <c r="B129" s="39" t="s">
        <v>39</v>
      </c>
    </row>
    <row r="130" spans="2:9" x14ac:dyDescent="0.25">
      <c r="B130" s="39" t="s">
        <v>40</v>
      </c>
    </row>
    <row r="131" spans="2:9" x14ac:dyDescent="0.25">
      <c r="B131" s="39" t="s">
        <v>41</v>
      </c>
    </row>
    <row r="133" spans="2:9" x14ac:dyDescent="0.25">
      <c r="B133" s="39" t="s">
        <v>42</v>
      </c>
    </row>
    <row r="135" spans="2:9" x14ac:dyDescent="0.25">
      <c r="B135" t="s">
        <v>43</v>
      </c>
    </row>
    <row r="136" spans="2:9" x14ac:dyDescent="0.25">
      <c r="B136" s="287" t="s">
        <v>44</v>
      </c>
      <c r="C136" s="287"/>
      <c r="D136" s="287"/>
      <c r="E136" s="287"/>
      <c r="F136" s="287"/>
      <c r="G136" s="287"/>
      <c r="H136" s="287"/>
      <c r="I136" s="287"/>
    </row>
    <row r="137" spans="2:9" x14ac:dyDescent="0.25">
      <c r="B137" t="s">
        <v>45</v>
      </c>
    </row>
    <row r="139" spans="2:9" x14ac:dyDescent="0.25">
      <c r="B139" s="284" t="s">
        <v>46</v>
      </c>
      <c r="C139" s="284"/>
      <c r="D139" s="284"/>
      <c r="E139" s="284"/>
      <c r="F139" s="284"/>
    </row>
    <row r="140" spans="2:9" x14ac:dyDescent="0.25">
      <c r="B140" t="s">
        <v>47</v>
      </c>
    </row>
    <row r="141" spans="2:9" x14ac:dyDescent="0.25">
      <c r="B141" s="39" t="s">
        <v>48</v>
      </c>
    </row>
    <row r="142" spans="2:9" x14ac:dyDescent="0.25">
      <c r="B142" s="39" t="s">
        <v>49</v>
      </c>
    </row>
    <row r="143" spans="2:9" x14ac:dyDescent="0.25">
      <c r="B143" t="s">
        <v>50</v>
      </c>
    </row>
    <row r="144" spans="2:9" x14ac:dyDescent="0.25">
      <c r="B144" s="39" t="s">
        <v>51</v>
      </c>
    </row>
    <row r="145" spans="2:9" x14ac:dyDescent="0.25">
      <c r="B145" t="s">
        <v>52</v>
      </c>
    </row>
    <row r="147" spans="2:9" x14ac:dyDescent="0.25">
      <c r="B147" s="284" t="s">
        <v>53</v>
      </c>
      <c r="C147" s="284"/>
      <c r="D147" s="284"/>
      <c r="E147" s="284"/>
      <c r="F147" s="284"/>
    </row>
    <row r="148" spans="2:9" x14ac:dyDescent="0.25">
      <c r="B148" t="s">
        <v>47</v>
      </c>
    </row>
    <row r="149" spans="2:9" x14ac:dyDescent="0.25">
      <c r="B149" s="39" t="s">
        <v>54</v>
      </c>
    </row>
    <row r="150" spans="2:9" x14ac:dyDescent="0.25">
      <c r="B150" s="39" t="s">
        <v>55</v>
      </c>
    </row>
    <row r="151" spans="2:9" x14ac:dyDescent="0.25">
      <c r="B151" t="s">
        <v>56</v>
      </c>
    </row>
    <row r="152" spans="2:9" x14ac:dyDescent="0.25">
      <c r="B152" t="s">
        <v>99</v>
      </c>
    </row>
    <row r="153" spans="2:9" x14ac:dyDescent="0.25">
      <c r="B153" s="82" t="str">
        <f>"сог. каталог 2026 г за 1 квартал "&amp;'По объектная '!L4&amp;" сум чел/час"</f>
        <v>сог. каталог 2026 г за 1 квартал 25339,59 сум чел/час</v>
      </c>
    </row>
    <row r="154" spans="2:9" x14ac:dyDescent="0.25">
      <c r="B154" s="287" t="s">
        <v>57</v>
      </c>
      <c r="C154" s="287"/>
      <c r="D154" s="287"/>
      <c r="E154" s="287"/>
      <c r="F154" s="287"/>
      <c r="G154" s="287"/>
      <c r="H154" s="287"/>
      <c r="I154" s="287"/>
    </row>
    <row r="155" spans="2:9" x14ac:dyDescent="0.25">
      <c r="B155" t="s">
        <v>58</v>
      </c>
    </row>
    <row r="156" spans="2:9" x14ac:dyDescent="0.25">
      <c r="B156" t="s">
        <v>59</v>
      </c>
      <c r="E156" s="40" t="s">
        <v>27</v>
      </c>
      <c r="F156" s="40">
        <v>0.12</v>
      </c>
    </row>
    <row r="157" spans="2:9" x14ac:dyDescent="0.25">
      <c r="B157" s="39" t="s">
        <v>60</v>
      </c>
    </row>
    <row r="158" spans="2:9" x14ac:dyDescent="0.25">
      <c r="B158" s="39"/>
    </row>
    <row r="159" spans="2:9" x14ac:dyDescent="0.25">
      <c r="B159" t="s">
        <v>61</v>
      </c>
    </row>
    <row r="160" spans="2:9" x14ac:dyDescent="0.25">
      <c r="B160" t="s">
        <v>62</v>
      </c>
    </row>
    <row r="161" spans="2:4" x14ac:dyDescent="0.25">
      <c r="B161" t="s">
        <v>63</v>
      </c>
    </row>
    <row r="162" spans="2:4" x14ac:dyDescent="0.25">
      <c r="B162" t="s">
        <v>64</v>
      </c>
    </row>
    <row r="164" spans="2:4" x14ac:dyDescent="0.25">
      <c r="C164" s="39" t="s">
        <v>65</v>
      </c>
      <c r="D164" s="39"/>
    </row>
    <row r="165" spans="2:4" x14ac:dyDescent="0.25">
      <c r="C165" s="39"/>
      <c r="D165" s="39"/>
    </row>
    <row r="166" spans="2:4" x14ac:dyDescent="0.25">
      <c r="B166" t="s">
        <v>47</v>
      </c>
    </row>
    <row r="167" spans="2:4" x14ac:dyDescent="0.25">
      <c r="B167" s="39" t="s">
        <v>66</v>
      </c>
    </row>
    <row r="168" spans="2:4" x14ac:dyDescent="0.25">
      <c r="B168" s="41" t="s">
        <v>67</v>
      </c>
    </row>
    <row r="170" spans="2:4" x14ac:dyDescent="0.25">
      <c r="B170" t="s">
        <v>68</v>
      </c>
    </row>
    <row r="171" spans="2:4" x14ac:dyDescent="0.25">
      <c r="B171" t="s">
        <v>69</v>
      </c>
    </row>
    <row r="172" spans="2:4" x14ac:dyDescent="0.25">
      <c r="C172" s="42"/>
    </row>
    <row r="173" spans="2:4" x14ac:dyDescent="0.25">
      <c r="B173" s="39" t="s">
        <v>70</v>
      </c>
    </row>
    <row r="174" spans="2:4" x14ac:dyDescent="0.25">
      <c r="B174" s="39"/>
      <c r="D174" s="39"/>
    </row>
    <row r="175" spans="2:4" x14ac:dyDescent="0.25">
      <c r="B175" t="s">
        <v>71</v>
      </c>
    </row>
    <row r="176" spans="2:4" x14ac:dyDescent="0.25">
      <c r="B176" t="s">
        <v>72</v>
      </c>
    </row>
    <row r="177" spans="2:5" x14ac:dyDescent="0.25">
      <c r="B177" t="s">
        <v>73</v>
      </c>
    </row>
    <row r="178" spans="2:5" x14ac:dyDescent="0.25">
      <c r="B178" t="s">
        <v>74</v>
      </c>
    </row>
    <row r="179" spans="2:5" x14ac:dyDescent="0.25">
      <c r="B179" t="s">
        <v>75</v>
      </c>
    </row>
    <row r="180" spans="2:5" x14ac:dyDescent="0.25">
      <c r="B180" s="284" t="s">
        <v>76</v>
      </c>
      <c r="C180" s="288"/>
      <c r="D180" s="288"/>
      <c r="E180" s="288"/>
    </row>
    <row r="181" spans="2:5" x14ac:dyDescent="0.25">
      <c r="B181" s="39" t="s">
        <v>77</v>
      </c>
    </row>
    <row r="182" spans="2:5" x14ac:dyDescent="0.25">
      <c r="B182" s="39"/>
    </row>
    <row r="183" spans="2:5" x14ac:dyDescent="0.25">
      <c r="B183" t="s">
        <v>96</v>
      </c>
    </row>
    <row r="184" spans="2:5" x14ac:dyDescent="0.25">
      <c r="B184" t="s">
        <v>47</v>
      </c>
    </row>
    <row r="185" spans="2:5" x14ac:dyDescent="0.25">
      <c r="B185" s="39" t="s">
        <v>78</v>
      </c>
    </row>
    <row r="186" spans="2:5" x14ac:dyDescent="0.25">
      <c r="B186" t="s">
        <v>79</v>
      </c>
    </row>
    <row r="188" spans="2:5" x14ac:dyDescent="0.25">
      <c r="B188" s="39" t="s">
        <v>80</v>
      </c>
    </row>
    <row r="190" spans="2:5" x14ac:dyDescent="0.25">
      <c r="B190" t="s">
        <v>81</v>
      </c>
    </row>
    <row r="192" spans="2:5" x14ac:dyDescent="0.25">
      <c r="B192" s="39" t="s">
        <v>82</v>
      </c>
    </row>
    <row r="193" spans="2:9" x14ac:dyDescent="0.25">
      <c r="B193" s="39"/>
    </row>
    <row r="194" spans="2:9" x14ac:dyDescent="0.25">
      <c r="B194" t="s">
        <v>120</v>
      </c>
    </row>
    <row r="195" spans="2:9" x14ac:dyDescent="0.25">
      <c r="B195" t="str">
        <f>" Приняты в размере "&amp;'По объектная '!O4*100&amp;" %."</f>
        <v xml:space="preserve"> Приняты в размере 17,5 %.</v>
      </c>
    </row>
    <row r="197" spans="2:9" x14ac:dyDescent="0.25">
      <c r="B197" s="39" t="s">
        <v>83</v>
      </c>
    </row>
    <row r="198" spans="2:9" x14ac:dyDescent="0.25">
      <c r="B198" s="39"/>
    </row>
    <row r="199" spans="2:9" x14ac:dyDescent="0.25">
      <c r="B199" t="s">
        <v>84</v>
      </c>
    </row>
    <row r="200" spans="2:9" x14ac:dyDescent="0.25">
      <c r="B200" t="s">
        <v>85</v>
      </c>
    </row>
    <row r="201" spans="2:9" x14ac:dyDescent="0.25">
      <c r="B201" t="s">
        <v>86</v>
      </c>
    </row>
    <row r="202" spans="2:9" x14ac:dyDescent="0.25">
      <c r="B202" t="s">
        <v>87</v>
      </c>
    </row>
    <row r="204" spans="2:9" x14ac:dyDescent="0.25">
      <c r="B204" s="39" t="s">
        <v>88</v>
      </c>
    </row>
    <row r="205" spans="2:9" x14ac:dyDescent="0.25">
      <c r="B205" s="39"/>
    </row>
    <row r="206" spans="2:9" x14ac:dyDescent="0.25">
      <c r="B206" t="str">
        <f>"      Транспортные и заготовительно-складские расходы на материали "&amp;'По объектная '!J4*100&amp;"%, провод и кабелья "&amp;'По объектная '!K4*100&amp;" %"</f>
        <v xml:space="preserve">      Транспортные и заготовительно-складские расходы на материали 5%, провод и кабелья 1,5 %</v>
      </c>
    </row>
    <row r="207" spans="2:9" x14ac:dyDescent="0.25">
      <c r="B207" s="38" t="s">
        <v>100</v>
      </c>
      <c r="C207" s="38"/>
      <c r="D207" s="38"/>
      <c r="E207" s="38"/>
      <c r="F207" s="38"/>
      <c r="G207" s="38"/>
      <c r="H207" s="38"/>
      <c r="I207" s="38"/>
    </row>
    <row r="208" spans="2:9" x14ac:dyDescent="0.25">
      <c r="B208" s="38"/>
      <c r="C208" s="38"/>
      <c r="D208" s="38"/>
      <c r="E208" s="38"/>
      <c r="F208" s="38"/>
      <c r="G208" s="38"/>
      <c r="H208" s="38"/>
      <c r="I208" s="38"/>
    </row>
    <row r="209" spans="2:8" x14ac:dyDescent="0.25">
      <c r="B209" s="41" t="s">
        <v>89</v>
      </c>
      <c r="E209" s="43"/>
    </row>
    <row r="211" spans="2:8" x14ac:dyDescent="0.25">
      <c r="B211" t="s">
        <v>90</v>
      </c>
    </row>
    <row r="212" spans="2:8" x14ac:dyDescent="0.25">
      <c r="B212" t="s">
        <v>91</v>
      </c>
    </row>
    <row r="214" spans="2:8" x14ac:dyDescent="0.25">
      <c r="B214" t="s">
        <v>92</v>
      </c>
    </row>
    <row r="215" spans="2:8" x14ac:dyDescent="0.25">
      <c r="B215" t="s">
        <v>93</v>
      </c>
    </row>
    <row r="216" spans="2:8" ht="17.25" customHeight="1" x14ac:dyDescent="0.25"/>
    <row r="217" spans="2:8" x14ac:dyDescent="0.25">
      <c r="C217" s="41" t="s">
        <v>94</v>
      </c>
      <c r="G217" s="286" t="str">
        <f>D1</f>
        <v>О.ЮЛДАШЕВ</v>
      </c>
      <c r="H217" s="286"/>
    </row>
  </sheetData>
  <mergeCells count="41">
    <mergeCell ref="D37:I38"/>
    <mergeCell ref="B24:I30"/>
    <mergeCell ref="C63:H63"/>
    <mergeCell ref="C15:H15"/>
    <mergeCell ref="D58:G58"/>
    <mergeCell ref="D55:H55"/>
    <mergeCell ref="B23:I23"/>
    <mergeCell ref="B37:C37"/>
    <mergeCell ref="D56:H56"/>
    <mergeCell ref="B17:I21"/>
    <mergeCell ref="G217:H217"/>
    <mergeCell ref="C113:H113"/>
    <mergeCell ref="B115:I115"/>
    <mergeCell ref="B116:I116"/>
    <mergeCell ref="B117:I117"/>
    <mergeCell ref="B118:I118"/>
    <mergeCell ref="B180:E180"/>
    <mergeCell ref="B154:I154"/>
    <mergeCell ref="B139:F139"/>
    <mergeCell ref="B136:I136"/>
    <mergeCell ref="B120:I120"/>
    <mergeCell ref="B124:I124"/>
    <mergeCell ref="B125:I125"/>
    <mergeCell ref="B122:G122"/>
    <mergeCell ref="G100:H100"/>
    <mergeCell ref="B147:F147"/>
    <mergeCell ref="D106:G106"/>
    <mergeCell ref="A111:I111"/>
    <mergeCell ref="A112:I112"/>
    <mergeCell ref="G102:H102"/>
    <mergeCell ref="G104:H104"/>
    <mergeCell ref="B65:I69"/>
    <mergeCell ref="G90:H90"/>
    <mergeCell ref="G92:H92"/>
    <mergeCell ref="B97:I98"/>
    <mergeCell ref="B72:I74"/>
    <mergeCell ref="B71:I71"/>
    <mergeCell ref="B78:C78"/>
    <mergeCell ref="D78:I79"/>
    <mergeCell ref="B87:I88"/>
    <mergeCell ref="B95:I96"/>
  </mergeCells>
  <phoneticPr fontId="0" type="noConversion"/>
  <pageMargins left="0.98425196850393704" right="0.31496062992125984" top="0.98425196850393704" bottom="0.78740157480314965" header="0.51181102362204722" footer="0.51181102362204722"/>
  <pageSetup paperSize="9" scale="91" fitToHeight="100" orientation="portrait" r:id="rId1"/>
  <headerFooter alignWithMargins="0"/>
  <rowBreaks count="2" manualBreakCount="2">
    <brk id="60" max="9" man="1"/>
    <brk id="108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9">
    <pageSetUpPr fitToPage="1"/>
  </sheetPr>
  <dimension ref="A1:V16"/>
  <sheetViews>
    <sheetView zoomScale="70" zoomScaleNormal="70" zoomScaleSheetLayoutView="100" workbookViewId="0">
      <selection activeCell="H8" sqref="H8"/>
    </sheetView>
  </sheetViews>
  <sheetFormatPr defaultColWidth="9.109375" defaultRowHeight="13.2" x14ac:dyDescent="0.25"/>
  <cols>
    <col min="1" max="1" width="4.109375" style="74" customWidth="1"/>
    <col min="2" max="2" width="43.6640625" style="46" customWidth="1"/>
    <col min="3" max="3" width="11.33203125" style="46" customWidth="1"/>
    <col min="4" max="4" width="11" style="79" customWidth="1"/>
    <col min="5" max="5" width="12.44140625" style="46" customWidth="1"/>
    <col min="6" max="6" width="12.88671875" style="46" customWidth="1"/>
    <col min="7" max="7" width="12.33203125" style="46" customWidth="1"/>
    <col min="8" max="8" width="13" style="46" customWidth="1"/>
    <col min="9" max="9" width="14" style="46" customWidth="1"/>
    <col min="10" max="10" width="13.6640625" style="46" customWidth="1"/>
    <col min="11" max="11" width="14" style="46" customWidth="1"/>
    <col min="12" max="12" width="11.109375" style="46" customWidth="1"/>
    <col min="13" max="13" width="12.109375" style="46" customWidth="1"/>
    <col min="14" max="14" width="12.5546875" style="46" customWidth="1"/>
    <col min="15" max="15" width="11.88671875" style="46" customWidth="1"/>
    <col min="16" max="16" width="14.6640625" style="46" customWidth="1"/>
    <col min="17" max="17" width="13" style="46" customWidth="1"/>
    <col min="18" max="18" width="12.5546875" style="46" customWidth="1"/>
    <col min="19" max="19" width="12" style="68" customWidth="1"/>
    <col min="20" max="20" width="17" style="92" customWidth="1"/>
    <col min="21" max="21" width="16.5546875" style="46" bestFit="1" customWidth="1"/>
    <col min="22" max="22" width="11" style="46" bestFit="1" customWidth="1"/>
    <col min="23" max="16384" width="9.109375" style="46"/>
  </cols>
  <sheetData>
    <row r="1" spans="1:22" ht="30" customHeight="1" x14ac:dyDescent="0.25">
      <c r="A1" s="292" t="s">
        <v>102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</row>
    <row r="2" spans="1:22" ht="54" customHeight="1" x14ac:dyDescent="0.25">
      <c r="A2" s="291" t="str">
        <f>расчёт!B24</f>
        <v>НАМАНГАН ВИЛОЯТИ ПОП ИХТИСОСЛАШТИРИЛГАН ДАВЛАТ УРМОН ХУЖАЛИГИ "УРМОНЧИЛАР УЙИ" БИНОСИНИ ЖОРИЙ ТАЪМИРЛАШ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</row>
    <row r="3" spans="1:22" ht="72" customHeight="1" x14ac:dyDescent="0.25">
      <c r="A3" s="47" t="s">
        <v>103</v>
      </c>
      <c r="B3" s="48" t="s">
        <v>104</v>
      </c>
      <c r="C3" s="48"/>
      <c r="D3" s="115" t="s">
        <v>135</v>
      </c>
      <c r="E3" s="48" t="s">
        <v>105</v>
      </c>
      <c r="F3" s="49" t="s">
        <v>8</v>
      </c>
      <c r="G3" s="115" t="s">
        <v>9</v>
      </c>
      <c r="H3" s="48" t="s">
        <v>106</v>
      </c>
      <c r="I3" s="115" t="s">
        <v>130</v>
      </c>
      <c r="J3" s="116" t="s">
        <v>131</v>
      </c>
      <c r="K3" s="116" t="s">
        <v>132</v>
      </c>
      <c r="L3" s="50" t="s">
        <v>107</v>
      </c>
      <c r="M3" s="50" t="s">
        <v>108</v>
      </c>
      <c r="N3" s="50" t="s">
        <v>109</v>
      </c>
      <c r="O3" s="50" t="s">
        <v>110</v>
      </c>
      <c r="P3" s="51" t="s">
        <v>111</v>
      </c>
      <c r="Q3" s="115" t="s">
        <v>133</v>
      </c>
      <c r="R3" s="52" t="s">
        <v>112</v>
      </c>
      <c r="S3" s="53" t="s">
        <v>113</v>
      </c>
      <c r="T3" s="86" t="s">
        <v>114</v>
      </c>
    </row>
    <row r="4" spans="1:22" ht="16.5" customHeight="1" x14ac:dyDescent="0.25">
      <c r="A4" s="54"/>
      <c r="B4" s="52"/>
      <c r="C4" s="52"/>
      <c r="D4" s="52"/>
      <c r="E4" s="55"/>
      <c r="F4" s="56"/>
      <c r="G4" s="55"/>
      <c r="H4" s="55"/>
      <c r="I4" s="57">
        <v>0.02</v>
      </c>
      <c r="J4" s="56">
        <v>0.05</v>
      </c>
      <c r="K4" s="94">
        <v>1.4999999999999999E-2</v>
      </c>
      <c r="L4" s="136">
        <v>25339.59</v>
      </c>
      <c r="M4" s="56">
        <v>0.12</v>
      </c>
      <c r="N4" s="56"/>
      <c r="O4" s="59">
        <v>0.17499999999999999</v>
      </c>
      <c r="P4" s="60"/>
      <c r="Q4" s="61"/>
      <c r="R4" s="61"/>
      <c r="S4" s="81">
        <v>0.12</v>
      </c>
      <c r="T4" s="87"/>
    </row>
    <row r="5" spans="1:22" ht="16.5" customHeight="1" x14ac:dyDescent="0.25">
      <c r="A5" s="54"/>
      <c r="B5" s="77"/>
      <c r="C5" s="52"/>
      <c r="D5" s="52"/>
      <c r="E5" s="55"/>
      <c r="F5" s="56"/>
      <c r="G5" s="55"/>
      <c r="H5" s="55"/>
      <c r="I5" s="57"/>
      <c r="J5" s="56"/>
      <c r="K5" s="56"/>
      <c r="L5" s="58"/>
      <c r="M5" s="56"/>
      <c r="N5" s="56"/>
      <c r="O5" s="59"/>
      <c r="P5" s="60"/>
      <c r="Q5" s="61"/>
      <c r="R5" s="61"/>
      <c r="S5" s="62"/>
      <c r="T5" s="87"/>
    </row>
    <row r="6" spans="1:22" s="65" customFormat="1" ht="24.9" hidden="1" customHeight="1" x14ac:dyDescent="0.25">
      <c r="A6" s="77">
        <f>A5+1</f>
        <v>1</v>
      </c>
      <c r="B6" s="63" t="s">
        <v>145</v>
      </c>
      <c r="C6" s="76">
        <v>202500100</v>
      </c>
      <c r="D6" s="84" t="e">
        <f>#REF!</f>
        <v>#REF!</v>
      </c>
      <c r="E6" s="75" t="e">
        <f>#REF!</f>
        <v>#REF!</v>
      </c>
      <c r="F6" s="75" t="e">
        <f>#REF!</f>
        <v>#REF!</v>
      </c>
      <c r="G6" s="95" t="e">
        <f>#REF!</f>
        <v>#REF!</v>
      </c>
      <c r="H6" s="75" t="e">
        <f>#REF!</f>
        <v>#REF!</v>
      </c>
      <c r="I6" s="53" t="e">
        <f t="shared" ref="I6" si="0">H6*$I$4</f>
        <v>#REF!</v>
      </c>
      <c r="J6" s="64" t="e">
        <f t="shared" ref="J6" si="1">F6*$J$4</f>
        <v>#REF!</v>
      </c>
      <c r="K6" s="64" t="e">
        <f t="shared" ref="K6" si="2">G6*$K$4</f>
        <v>#REF!</v>
      </c>
      <c r="L6" s="64" t="e">
        <f t="shared" ref="L6" si="3">D6*$L$4</f>
        <v>#REF!</v>
      </c>
      <c r="M6" s="64" t="e">
        <f t="shared" ref="M6" si="4">L6*$M$4</f>
        <v>#REF!</v>
      </c>
      <c r="N6" s="64" t="e">
        <f t="shared" ref="N6" si="5">E6+F6+J6+L6+M6+K6+G6</f>
        <v>#REF!</v>
      </c>
      <c r="O6" s="64" t="e">
        <f t="shared" ref="O6" si="6">N6*$O$4</f>
        <v>#REF!</v>
      </c>
      <c r="P6" s="64" t="e">
        <f t="shared" ref="P6" si="7">O6+N6</f>
        <v>#REF!</v>
      </c>
      <c r="Q6" s="53" t="e">
        <f t="shared" ref="Q6" si="8">(P6+H6+I6)*0.8*0.004</f>
        <v>#REF!</v>
      </c>
      <c r="R6" s="53" t="e">
        <f t="shared" ref="R6" si="9">Q6+P6+H6+I6</f>
        <v>#REF!</v>
      </c>
      <c r="S6" s="53" t="e">
        <f t="shared" ref="S6" si="10">R6*$S$4</f>
        <v>#REF!</v>
      </c>
      <c r="T6" s="88" t="e">
        <f t="shared" ref="T6" si="11">R6+S6</f>
        <v>#REF!</v>
      </c>
      <c r="U6" s="128" t="e">
        <f>T6-T8</f>
        <v>#REF!</v>
      </c>
    </row>
    <row r="7" spans="1:22" s="65" customFormat="1" ht="24.9" customHeight="1" x14ac:dyDescent="0.25">
      <c r="A7" s="77">
        <v>1</v>
      </c>
      <c r="B7" s="63" t="s">
        <v>144</v>
      </c>
      <c r="C7" s="76">
        <v>202600500</v>
      </c>
      <c r="D7" s="84">
        <f>Ресурс!F14</f>
        <v>2779.6878369999999</v>
      </c>
      <c r="E7" s="75">
        <f>Ресурс!H39</f>
        <v>998959.68281350017</v>
      </c>
      <c r="F7" s="75">
        <f>Ресурс!H234</f>
        <v>233201763.14153585</v>
      </c>
      <c r="G7" s="95">
        <f>Ресурс!H239</f>
        <v>3452562.53</v>
      </c>
      <c r="H7" s="75">
        <f>Ресурс!H248</f>
        <v>9871603.8570000008</v>
      </c>
      <c r="I7" s="53">
        <f t="shared" ref="I7" si="12">H7*$I$4</f>
        <v>197432.07714000001</v>
      </c>
      <c r="J7" s="64">
        <f t="shared" ref="J7" si="13">F7*$J$4</f>
        <v>11660088.157076793</v>
      </c>
      <c r="K7" s="64">
        <f t="shared" ref="K7" si="14">G7*$K$4</f>
        <v>51788.437949999992</v>
      </c>
      <c r="L7" s="64">
        <f t="shared" ref="L7" si="15">D7*$L$4</f>
        <v>70436150.117566824</v>
      </c>
      <c r="M7" s="64">
        <f t="shared" ref="M7" si="16">L7*$M$4</f>
        <v>8452338.0141080189</v>
      </c>
      <c r="N7" s="64">
        <f t="shared" ref="N7" si="17">E7+F7+J7+L7+M7+K7+G7</f>
        <v>328253650.08105093</v>
      </c>
      <c r="O7" s="64">
        <f t="shared" ref="O7" si="18">N7*$O$4</f>
        <v>57444388.764183909</v>
      </c>
      <c r="P7" s="64">
        <f t="shared" ref="P7" si="19">O7+N7</f>
        <v>385698038.84523487</v>
      </c>
      <c r="Q7" s="53">
        <f t="shared" ref="Q7" si="20">(P7+H7+I7)*0.8*0.004</f>
        <v>1266454.6392939994</v>
      </c>
      <c r="R7" s="53">
        <f t="shared" ref="R7" si="21">Q7+P7+H7+I7</f>
        <v>397033529.41866887</v>
      </c>
      <c r="S7" s="53">
        <f t="shared" ref="S7" si="22">R7*$S$4</f>
        <v>47644023.53024026</v>
      </c>
      <c r="T7" s="88">
        <f t="shared" ref="T7" si="23">R7+S7</f>
        <v>444677552.9489091</v>
      </c>
      <c r="U7" s="128"/>
    </row>
    <row r="8" spans="1:22" ht="18.75" customHeight="1" x14ac:dyDescent="0.25">
      <c r="A8" s="66"/>
      <c r="B8" s="78" t="s">
        <v>101</v>
      </c>
      <c r="C8" s="66"/>
      <c r="D8" s="85">
        <f t="shared" ref="D8:T8" si="24">SUM(D7:D7)</f>
        <v>2779.6878369999999</v>
      </c>
      <c r="E8" s="67">
        <f t="shared" si="24"/>
        <v>998959.68281350017</v>
      </c>
      <c r="F8" s="67">
        <f t="shared" si="24"/>
        <v>233201763.14153585</v>
      </c>
      <c r="G8" s="67">
        <f t="shared" si="24"/>
        <v>3452562.53</v>
      </c>
      <c r="H8" s="67">
        <f t="shared" si="24"/>
        <v>9871603.8570000008</v>
      </c>
      <c r="I8" s="67">
        <f t="shared" si="24"/>
        <v>197432.07714000001</v>
      </c>
      <c r="J8" s="67">
        <f t="shared" si="24"/>
        <v>11660088.157076793</v>
      </c>
      <c r="K8" s="67">
        <f t="shared" si="24"/>
        <v>51788.437949999992</v>
      </c>
      <c r="L8" s="67">
        <f t="shared" si="24"/>
        <v>70436150.117566824</v>
      </c>
      <c r="M8" s="67">
        <f t="shared" si="24"/>
        <v>8452338.0141080189</v>
      </c>
      <c r="N8" s="67">
        <f t="shared" si="24"/>
        <v>328253650.08105093</v>
      </c>
      <c r="O8" s="67">
        <f t="shared" si="24"/>
        <v>57444388.764183909</v>
      </c>
      <c r="P8" s="67">
        <f t="shared" si="24"/>
        <v>385698038.84523487</v>
      </c>
      <c r="Q8" s="67">
        <f t="shared" si="24"/>
        <v>1266454.6392939994</v>
      </c>
      <c r="R8" s="67">
        <f t="shared" si="24"/>
        <v>397033529.41866887</v>
      </c>
      <c r="S8" s="67">
        <f t="shared" si="24"/>
        <v>47644023.53024026</v>
      </c>
      <c r="T8" s="89">
        <f t="shared" si="24"/>
        <v>444677552.9489091</v>
      </c>
      <c r="U8" s="93"/>
      <c r="V8" s="93"/>
    </row>
    <row r="9" spans="1:22" x14ac:dyDescent="0.25">
      <c r="A9" s="69"/>
      <c r="B9" s="70"/>
      <c r="C9" s="70"/>
      <c r="D9" s="127"/>
      <c r="E9" s="127"/>
      <c r="F9" s="127"/>
      <c r="G9" s="127"/>
      <c r="H9" s="127"/>
      <c r="I9" s="127"/>
      <c r="J9" s="70"/>
      <c r="K9" s="70"/>
      <c r="L9" s="70"/>
      <c r="M9" s="70"/>
      <c r="N9" s="70"/>
      <c r="O9" s="70"/>
      <c r="P9" s="70"/>
      <c r="Q9" s="70"/>
      <c r="R9" s="70"/>
      <c r="S9" s="71"/>
      <c r="T9" s="90"/>
    </row>
    <row r="10" spans="1:22" x14ac:dyDescent="0.25">
      <c r="A10" s="69"/>
      <c r="B10" s="70"/>
      <c r="C10" s="70"/>
      <c r="E10" s="70"/>
      <c r="F10" s="71"/>
      <c r="G10" s="70"/>
      <c r="H10" s="71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1"/>
      <c r="T10" s="90"/>
    </row>
    <row r="11" spans="1:22" s="73" customFormat="1" ht="15" customHeight="1" x14ac:dyDescent="0.3">
      <c r="A11" s="72"/>
      <c r="B11" s="73" t="s">
        <v>115</v>
      </c>
      <c r="D11" s="80"/>
      <c r="H11" s="73" t="s">
        <v>146</v>
      </c>
      <c r="T11" s="91"/>
    </row>
    <row r="12" spans="1:22" s="73" customFormat="1" ht="15.6" x14ac:dyDescent="0.3">
      <c r="A12" s="72"/>
      <c r="C12" s="79"/>
      <c r="D12" s="80"/>
      <c r="T12" s="91"/>
    </row>
    <row r="13" spans="1:22" s="73" customFormat="1" ht="18" customHeight="1" x14ac:dyDescent="0.3">
      <c r="A13" s="72"/>
      <c r="B13" s="73" t="s">
        <v>116</v>
      </c>
      <c r="D13" s="80"/>
      <c r="H13" s="73" t="s">
        <v>164</v>
      </c>
      <c r="T13" s="91"/>
    </row>
    <row r="14" spans="1:22" x14ac:dyDescent="0.25">
      <c r="S14" s="46"/>
    </row>
    <row r="16" spans="1:22" x14ac:dyDescent="0.25">
      <c r="P16" s="65" t="s">
        <v>27</v>
      </c>
    </row>
  </sheetData>
  <mergeCells count="2">
    <mergeCell ref="A2:T2"/>
    <mergeCell ref="A1:T1"/>
  </mergeCells>
  <phoneticPr fontId="21" type="noConversion"/>
  <pageMargins left="0.19685039370078741" right="0.19685039370078741" top="0.78740157480314965" bottom="0.78740157480314965" header="0.51181102362204722" footer="0.51181102362204722"/>
  <pageSetup paperSize="9" scale="52" fitToHeight="1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>
    <pageSetUpPr fitToPage="1"/>
  </sheetPr>
  <dimension ref="A1:G38"/>
  <sheetViews>
    <sheetView tabSelected="1" zoomScaleNormal="100" zoomScaleSheetLayoutView="100" workbookViewId="0">
      <selection activeCell="B39" sqref="B39"/>
    </sheetView>
  </sheetViews>
  <sheetFormatPr defaultColWidth="9.109375" defaultRowHeight="13.8" x14ac:dyDescent="0.25"/>
  <cols>
    <col min="1" max="1" width="7.6640625" style="96" customWidth="1"/>
    <col min="2" max="2" width="62.44140625" style="96" customWidth="1"/>
    <col min="3" max="3" width="20.5546875" style="96" customWidth="1"/>
    <col min="4" max="4" width="16.88671875" style="96" customWidth="1"/>
    <col min="5" max="5" width="19.6640625" style="96" bestFit="1" customWidth="1"/>
    <col min="6" max="16384" width="9.109375" style="96"/>
  </cols>
  <sheetData>
    <row r="1" spans="1:7" x14ac:dyDescent="0.25">
      <c r="C1" s="114"/>
    </row>
    <row r="2" spans="1:7" ht="16.5" customHeight="1" x14ac:dyDescent="0.25">
      <c r="A2" s="294" t="s">
        <v>136</v>
      </c>
      <c r="B2" s="294"/>
      <c r="C2" s="294"/>
    </row>
    <row r="3" spans="1:7" ht="18" x14ac:dyDescent="0.25">
      <c r="A3" s="294"/>
      <c r="B3" s="294"/>
      <c r="C3" s="294"/>
      <c r="D3" s="113"/>
      <c r="E3" s="113"/>
      <c r="F3" s="113"/>
      <c r="G3" s="113"/>
    </row>
    <row r="4" spans="1:7" x14ac:dyDescent="0.25">
      <c r="A4" s="295" t="str">
        <f>расчёт!B24</f>
        <v>НАМАНГАН ВИЛОЯТИ ПОП ИХТИСОСЛАШТИРИЛГАН ДАВЛАТ УРМОН ХУЖАЛИГИ "УРМОНЧИЛАР УЙИ" БИНОСИНИ ЖОРИЙ ТАЪМИРЛАШ</v>
      </c>
      <c r="B4" s="295"/>
      <c r="C4" s="295"/>
    </row>
    <row r="5" spans="1:7" ht="46.5" customHeight="1" x14ac:dyDescent="0.25">
      <c r="A5" s="295"/>
      <c r="B5" s="295"/>
      <c r="C5" s="295"/>
      <c r="D5" s="113"/>
      <c r="E5" s="113"/>
      <c r="F5" s="113"/>
      <c r="G5" s="113"/>
    </row>
    <row r="6" spans="1:7" x14ac:dyDescent="0.25">
      <c r="B6" s="112"/>
      <c r="C6" s="112"/>
    </row>
    <row r="7" spans="1:7" x14ac:dyDescent="0.25">
      <c r="A7" s="296" t="s">
        <v>1</v>
      </c>
      <c r="B7" s="299" t="s">
        <v>2</v>
      </c>
      <c r="C7" s="302" t="s">
        <v>129</v>
      </c>
    </row>
    <row r="8" spans="1:7" x14ac:dyDescent="0.25">
      <c r="A8" s="297"/>
      <c r="B8" s="300"/>
      <c r="C8" s="302"/>
    </row>
    <row r="9" spans="1:7" ht="19.5" customHeight="1" x14ac:dyDescent="0.25">
      <c r="A9" s="298"/>
      <c r="B9" s="301"/>
      <c r="C9" s="302"/>
    </row>
    <row r="10" spans="1:7" ht="15.6" x14ac:dyDescent="0.25">
      <c r="A10" s="111">
        <v>1</v>
      </c>
      <c r="B10" s="110">
        <v>2</v>
      </c>
      <c r="C10" s="109">
        <v>3</v>
      </c>
    </row>
    <row r="11" spans="1:7" x14ac:dyDescent="0.25">
      <c r="A11" s="107"/>
      <c r="B11" s="107"/>
      <c r="C11" s="107"/>
    </row>
    <row r="12" spans="1:7" x14ac:dyDescent="0.25">
      <c r="A12" s="108"/>
      <c r="B12" s="108" t="s">
        <v>128</v>
      </c>
      <c r="C12" s="107"/>
    </row>
    <row r="13" spans="1:7" ht="15.6" x14ac:dyDescent="0.25">
      <c r="A13" s="106">
        <v>1</v>
      </c>
      <c r="B13" s="105" t="str">
        <f>"Затраты на основную заработную плату "&amp;'По объектная '!L4&amp;" сум"</f>
        <v>Затраты на основную заработную плату 25339,59 сум</v>
      </c>
      <c r="C13" s="117"/>
    </row>
    <row r="14" spans="1:7" ht="15.6" x14ac:dyDescent="0.25">
      <c r="A14" s="106">
        <v>2</v>
      </c>
      <c r="B14" s="105" t="str">
        <f>"Начисление на социальное страхование 12%"</f>
        <v>Начисление на социальное страхование 12%</v>
      </c>
      <c r="C14" s="117"/>
    </row>
    <row r="15" spans="1:7" ht="15.6" x14ac:dyDescent="0.25">
      <c r="A15" s="106">
        <f>A13+1</f>
        <v>2</v>
      </c>
      <c r="B15" s="105" t="s">
        <v>127</v>
      </c>
      <c r="C15" s="117"/>
    </row>
    <row r="16" spans="1:7" ht="15.6" x14ac:dyDescent="0.25">
      <c r="A16" s="106">
        <f t="shared" ref="A16:A30" si="0">A15+1</f>
        <v>3</v>
      </c>
      <c r="B16" s="105" t="s">
        <v>126</v>
      </c>
      <c r="C16" s="117"/>
    </row>
    <row r="17" spans="1:5" ht="15.6" x14ac:dyDescent="0.25">
      <c r="A17" s="106">
        <f t="shared" si="0"/>
        <v>4</v>
      </c>
      <c r="B17" s="105" t="str">
        <f>"Транспортные расходы на материалы "&amp;'По объектная '!J4*100&amp;"%"</f>
        <v>Транспортные расходы на материалы 5%</v>
      </c>
      <c r="C17" s="117"/>
    </row>
    <row r="18" spans="1:5" ht="15.6" x14ac:dyDescent="0.25">
      <c r="A18" s="106">
        <f t="shared" si="0"/>
        <v>5</v>
      </c>
      <c r="B18" s="105" t="s">
        <v>9</v>
      </c>
      <c r="C18" s="117"/>
    </row>
    <row r="19" spans="1:5" ht="15.6" x14ac:dyDescent="0.25">
      <c r="A19" s="106">
        <f t="shared" si="0"/>
        <v>6</v>
      </c>
      <c r="B19" s="105" t="str">
        <f>"Транспортные расходы на кабельную продукцию "&amp;'По объектная '!K4*100&amp;"%"</f>
        <v>Транспортные расходы на кабельную продукцию 1,5%</v>
      </c>
      <c r="C19" s="117"/>
    </row>
    <row r="20" spans="1:5" ht="15.6" x14ac:dyDescent="0.3">
      <c r="A20" s="104">
        <f t="shared" si="0"/>
        <v>7</v>
      </c>
      <c r="B20" s="103" t="s">
        <v>124</v>
      </c>
      <c r="C20" s="119"/>
    </row>
    <row r="21" spans="1:5" ht="15.6" x14ac:dyDescent="0.25">
      <c r="A21" s="106">
        <f t="shared" si="0"/>
        <v>8</v>
      </c>
      <c r="B21" s="105" t="str">
        <f>"Прочие затраты и расходы подрядчика "&amp;'По объектная '!O4*100&amp;"%"</f>
        <v>Прочие затраты и расходы подрядчика 17,5%</v>
      </c>
      <c r="C21" s="118"/>
      <c r="D21" s="99"/>
      <c r="E21" s="98"/>
    </row>
    <row r="22" spans="1:5" ht="15.6" x14ac:dyDescent="0.25">
      <c r="A22" s="104">
        <f t="shared" si="0"/>
        <v>9</v>
      </c>
      <c r="B22" s="103" t="s">
        <v>119</v>
      </c>
      <c r="C22" s="120"/>
    </row>
    <row r="23" spans="1:5" ht="15.6" x14ac:dyDescent="0.25">
      <c r="A23" s="106">
        <f t="shared" si="0"/>
        <v>10</v>
      </c>
      <c r="B23" s="105" t="s">
        <v>125</v>
      </c>
      <c r="C23" s="118"/>
    </row>
    <row r="24" spans="1:5" ht="15.6" x14ac:dyDescent="0.25">
      <c r="A24" s="106">
        <f t="shared" si="0"/>
        <v>11</v>
      </c>
      <c r="B24" s="105" t="str">
        <f>"Транспортные расходы на оборудование "&amp;'По объектная '!I4*100&amp;"%"</f>
        <v>Транспортные расходы на оборудование 2%</v>
      </c>
      <c r="C24" s="118"/>
    </row>
    <row r="25" spans="1:5" ht="15.6" x14ac:dyDescent="0.3">
      <c r="A25" s="104">
        <f t="shared" si="0"/>
        <v>12</v>
      </c>
      <c r="B25" s="103" t="s">
        <v>119</v>
      </c>
      <c r="C25" s="119"/>
    </row>
    <row r="26" spans="1:5" ht="15.6" x14ac:dyDescent="0.25">
      <c r="A26" s="106">
        <f t="shared" si="0"/>
        <v>13</v>
      </c>
      <c r="B26" s="105" t="s">
        <v>123</v>
      </c>
      <c r="C26" s="118"/>
    </row>
    <row r="27" spans="1:5" ht="15.6" x14ac:dyDescent="0.25">
      <c r="A27" s="106">
        <f t="shared" si="0"/>
        <v>14</v>
      </c>
      <c r="B27" s="105" t="s">
        <v>122</v>
      </c>
      <c r="C27" s="118"/>
    </row>
    <row r="28" spans="1:5" ht="15.6" x14ac:dyDescent="0.25">
      <c r="A28" s="106">
        <f t="shared" si="0"/>
        <v>15</v>
      </c>
      <c r="B28" s="105" t="s">
        <v>121</v>
      </c>
      <c r="C28" s="118"/>
    </row>
    <row r="29" spans="1:5" ht="15.6" x14ac:dyDescent="0.25">
      <c r="A29" s="104">
        <f t="shared" si="0"/>
        <v>16</v>
      </c>
      <c r="B29" s="103" t="s">
        <v>137</v>
      </c>
      <c r="C29" s="120"/>
    </row>
    <row r="30" spans="1:5" ht="15.6" x14ac:dyDescent="0.25">
      <c r="A30" s="106">
        <f t="shared" si="0"/>
        <v>17</v>
      </c>
      <c r="B30" s="105" t="str">
        <f>"НДС "&amp;'По объектная '!S4*100&amp;"%"</f>
        <v>НДС 12%</v>
      </c>
      <c r="C30" s="118"/>
    </row>
    <row r="31" spans="1:5" ht="15.6" x14ac:dyDescent="0.25">
      <c r="A31" s="104">
        <v>18</v>
      </c>
      <c r="B31" s="103" t="s">
        <v>138</v>
      </c>
      <c r="C31" s="120"/>
      <c r="D31" s="99"/>
      <c r="E31" s="98">
        <f>D31-C31</f>
        <v>0</v>
      </c>
    </row>
    <row r="32" spans="1:5" ht="15.6" hidden="1" x14ac:dyDescent="0.25">
      <c r="A32" s="104">
        <f t="shared" ref="A32:A33" si="1">A31+1</f>
        <v>19</v>
      </c>
      <c r="B32" s="105" t="s">
        <v>139</v>
      </c>
      <c r="C32" s="118">
        <v>0</v>
      </c>
      <c r="D32" s="129"/>
    </row>
    <row r="33" spans="1:5" ht="15.6" hidden="1" x14ac:dyDescent="0.25">
      <c r="A33" s="104">
        <f t="shared" si="1"/>
        <v>20</v>
      </c>
      <c r="B33" s="103" t="s">
        <v>140</v>
      </c>
      <c r="C33" s="120">
        <f>C32+C31</f>
        <v>0</v>
      </c>
      <c r="D33" s="99"/>
      <c r="E33" s="98"/>
    </row>
    <row r="34" spans="1:5" ht="15.6" x14ac:dyDescent="0.25">
      <c r="A34" s="102"/>
      <c r="B34" s="101"/>
      <c r="C34" s="100"/>
      <c r="D34" s="99"/>
      <c r="E34" s="98"/>
    </row>
    <row r="36" spans="1:5" x14ac:dyDescent="0.25">
      <c r="B36" s="293"/>
      <c r="C36" s="293"/>
    </row>
    <row r="37" spans="1:5" x14ac:dyDescent="0.25">
      <c r="B37" s="97"/>
    </row>
    <row r="38" spans="1:5" x14ac:dyDescent="0.25">
      <c r="B38" s="293"/>
      <c r="C38" s="293"/>
    </row>
  </sheetData>
  <mergeCells count="7">
    <mergeCell ref="B38:C38"/>
    <mergeCell ref="A2:C3"/>
    <mergeCell ref="A4:C5"/>
    <mergeCell ref="B36:C36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806"/>
  <sheetViews>
    <sheetView showGridLines="0" topLeftCell="A131" workbookViewId="0">
      <selection activeCell="C147" sqref="C147"/>
    </sheetView>
  </sheetViews>
  <sheetFormatPr defaultColWidth="9.109375" defaultRowHeight="13.2" outlineLevelRow="1" x14ac:dyDescent="0.25"/>
  <cols>
    <col min="1" max="1" width="5.44140625" style="175" customWidth="1"/>
    <col min="2" max="2" width="13.5546875" style="175" customWidth="1"/>
    <col min="3" max="3" width="82.88671875" style="175" customWidth="1"/>
    <col min="4" max="6" width="10.109375" style="175" customWidth="1"/>
    <col min="7" max="16384" width="9.109375" style="175"/>
  </cols>
  <sheetData>
    <row r="1" spans="1:6" s="163" customFormat="1" x14ac:dyDescent="0.25">
      <c r="F1" s="164" t="s">
        <v>812</v>
      </c>
    </row>
    <row r="2" spans="1:6" s="163" customFormat="1" x14ac:dyDescent="0.25">
      <c r="B2" s="326" t="s">
        <v>1534</v>
      </c>
      <c r="C2" s="326"/>
      <c r="D2" s="326"/>
      <c r="E2" s="326"/>
      <c r="F2" s="326"/>
    </row>
    <row r="3" spans="1:6" s="163" customFormat="1" x14ac:dyDescent="0.25">
      <c r="A3" s="165"/>
      <c r="B3" s="327" t="s">
        <v>811</v>
      </c>
      <c r="C3" s="327"/>
      <c r="D3" s="327"/>
      <c r="E3" s="327"/>
      <c r="F3" s="327"/>
    </row>
    <row r="4" spans="1:6" s="163" customFormat="1" x14ac:dyDescent="0.25">
      <c r="C4" s="221"/>
      <c r="D4" s="221"/>
      <c r="E4" s="221"/>
      <c r="F4" s="221"/>
    </row>
    <row r="5" spans="1:6" s="163" customFormat="1" ht="15.6" x14ac:dyDescent="0.25">
      <c r="A5" s="166"/>
      <c r="B5" s="166"/>
      <c r="C5" s="167" t="s">
        <v>810</v>
      </c>
      <c r="D5" s="328" t="s">
        <v>544</v>
      </c>
      <c r="E5" s="328"/>
      <c r="F5" s="328"/>
    </row>
    <row r="6" spans="1:6" s="163" customFormat="1" x14ac:dyDescent="0.25">
      <c r="A6" s="165"/>
      <c r="B6" s="329" t="s">
        <v>809</v>
      </c>
      <c r="C6" s="329"/>
      <c r="D6" s="329"/>
      <c r="E6" s="329"/>
      <c r="F6" s="329"/>
    </row>
    <row r="7" spans="1:6" s="163" customFormat="1" x14ac:dyDescent="0.25">
      <c r="D7" s="221"/>
      <c r="F7" s="168" t="s">
        <v>1699</v>
      </c>
    </row>
    <row r="8" spans="1:6" s="163" customFormat="1" x14ac:dyDescent="0.25">
      <c r="A8" s="168" t="s">
        <v>808</v>
      </c>
      <c r="B8" s="326" t="s">
        <v>807</v>
      </c>
      <c r="C8" s="326"/>
      <c r="D8" s="326"/>
      <c r="E8" s="326"/>
      <c r="F8" s="326"/>
    </row>
    <row r="9" spans="1:6" s="163" customFormat="1" x14ac:dyDescent="0.25">
      <c r="A9" s="165"/>
      <c r="B9" s="327" t="s">
        <v>806</v>
      </c>
      <c r="C9" s="327"/>
      <c r="D9" s="327"/>
      <c r="E9" s="327"/>
      <c r="F9" s="327"/>
    </row>
    <row r="10" spans="1:6" s="163" customFormat="1" x14ac:dyDescent="0.25"/>
    <row r="11" spans="1:6" s="163" customFormat="1" x14ac:dyDescent="0.25">
      <c r="A11" s="169" t="s">
        <v>805</v>
      </c>
      <c r="B11" s="169"/>
      <c r="C11" s="330" t="s">
        <v>804</v>
      </c>
      <c r="D11" s="330"/>
      <c r="E11" s="330"/>
      <c r="F11" s="330"/>
    </row>
    <row r="12" spans="1:6" s="170" customFormat="1" ht="12.75" customHeight="1" x14ac:dyDescent="0.25">
      <c r="A12" s="331" t="s">
        <v>143</v>
      </c>
      <c r="B12" s="331" t="s">
        <v>803</v>
      </c>
      <c r="C12" s="331" t="s">
        <v>802</v>
      </c>
      <c r="D12" s="331" t="s">
        <v>801</v>
      </c>
      <c r="E12" s="333" t="s">
        <v>800</v>
      </c>
      <c r="F12" s="334"/>
    </row>
    <row r="13" spans="1:6" s="170" customFormat="1" ht="34.5" customHeight="1" x14ac:dyDescent="0.25">
      <c r="A13" s="332"/>
      <c r="B13" s="332"/>
      <c r="C13" s="332"/>
      <c r="D13" s="332"/>
      <c r="E13" s="171" t="s">
        <v>799</v>
      </c>
      <c r="F13" s="171" t="s">
        <v>798</v>
      </c>
    </row>
    <row r="14" spans="1:6" s="174" customFormat="1" x14ac:dyDescent="0.25">
      <c r="A14" s="172">
        <v>1</v>
      </c>
      <c r="B14" s="173">
        <v>2</v>
      </c>
      <c r="C14" s="173">
        <v>3</v>
      </c>
      <c r="D14" s="173">
        <v>4</v>
      </c>
      <c r="E14" s="173">
        <v>5</v>
      </c>
      <c r="F14" s="173">
        <v>6</v>
      </c>
    </row>
    <row r="15" spans="1:6" x14ac:dyDescent="0.25">
      <c r="A15" s="323"/>
      <c r="B15" s="324"/>
      <c r="C15" s="324"/>
      <c r="D15" s="324"/>
      <c r="E15" s="324"/>
      <c r="F15" s="325"/>
    </row>
    <row r="16" spans="1:6" ht="15.75" customHeight="1" x14ac:dyDescent="0.3">
      <c r="A16" s="318" t="s">
        <v>1533</v>
      </c>
      <c r="B16" s="319"/>
      <c r="C16" s="319"/>
      <c r="D16" s="319"/>
      <c r="E16" s="319"/>
      <c r="F16" s="320"/>
    </row>
    <row r="17" spans="1:7" s="163" customFormat="1" ht="12.75" customHeight="1" x14ac:dyDescent="0.25">
      <c r="A17" s="225"/>
      <c r="B17" s="226"/>
      <c r="C17" s="317" t="s">
        <v>1532</v>
      </c>
      <c r="D17" s="317"/>
      <c r="E17" s="226"/>
      <c r="F17" s="227"/>
    </row>
    <row r="18" spans="1:7" s="163" customFormat="1" ht="26.4" x14ac:dyDescent="0.25">
      <c r="A18" s="176" t="s">
        <v>544</v>
      </c>
      <c r="B18" s="177" t="s">
        <v>1531</v>
      </c>
      <c r="C18" s="177" t="s">
        <v>1530</v>
      </c>
      <c r="D18" s="178" t="s">
        <v>545</v>
      </c>
      <c r="E18" s="305">
        <v>3.52</v>
      </c>
      <c r="F18" s="306"/>
      <c r="G18" s="164"/>
    </row>
    <row r="19" spans="1:7" s="183" customFormat="1" outlineLevel="1" x14ac:dyDescent="0.25">
      <c r="A19" s="179" t="s">
        <v>797</v>
      </c>
      <c r="B19" s="180" t="s">
        <v>544</v>
      </c>
      <c r="C19" s="181" t="s">
        <v>543</v>
      </c>
      <c r="D19" s="180" t="s">
        <v>540</v>
      </c>
      <c r="E19" s="182">
        <v>24.39</v>
      </c>
      <c r="F19" s="182">
        <v>85.852800000000002</v>
      </c>
    </row>
    <row r="20" spans="1:7" s="188" customFormat="1" outlineLevel="1" x14ac:dyDescent="0.25">
      <c r="A20" s="198" t="s">
        <v>796</v>
      </c>
      <c r="B20" s="199" t="s">
        <v>1134</v>
      </c>
      <c r="C20" s="200" t="s">
        <v>1133</v>
      </c>
      <c r="D20" s="199" t="s">
        <v>176</v>
      </c>
      <c r="E20" s="201">
        <v>1.45</v>
      </c>
      <c r="F20" s="201">
        <v>5.1040000000000001</v>
      </c>
    </row>
    <row r="21" spans="1:7" s="163" customFormat="1" x14ac:dyDescent="0.25">
      <c r="A21" s="176" t="s">
        <v>542</v>
      </c>
      <c r="B21" s="177" t="s">
        <v>1529</v>
      </c>
      <c r="C21" s="177" t="s">
        <v>1528</v>
      </c>
      <c r="D21" s="178" t="s">
        <v>545</v>
      </c>
      <c r="E21" s="305">
        <v>3.52</v>
      </c>
      <c r="F21" s="306"/>
      <c r="G21" s="164"/>
    </row>
    <row r="22" spans="1:7" s="183" customFormat="1" outlineLevel="1" x14ac:dyDescent="0.25">
      <c r="A22" s="179" t="s">
        <v>795</v>
      </c>
      <c r="B22" s="180" t="s">
        <v>544</v>
      </c>
      <c r="C22" s="181" t="s">
        <v>543</v>
      </c>
      <c r="D22" s="180" t="s">
        <v>540</v>
      </c>
      <c r="E22" s="182">
        <v>15.16</v>
      </c>
      <c r="F22" s="182">
        <v>53.363199999999999</v>
      </c>
    </row>
    <row r="23" spans="1:7" s="188" customFormat="1" outlineLevel="1" x14ac:dyDescent="0.25">
      <c r="A23" s="198" t="s">
        <v>794</v>
      </c>
      <c r="B23" s="199" t="s">
        <v>1134</v>
      </c>
      <c r="C23" s="200" t="s">
        <v>1133</v>
      </c>
      <c r="D23" s="199" t="s">
        <v>176</v>
      </c>
      <c r="E23" s="201">
        <v>1.4</v>
      </c>
      <c r="F23" s="201">
        <v>4.9279999999999999</v>
      </c>
    </row>
    <row r="24" spans="1:7" s="163" customFormat="1" ht="26.4" x14ac:dyDescent="0.25">
      <c r="A24" s="176" t="s">
        <v>539</v>
      </c>
      <c r="B24" s="177" t="s">
        <v>1527</v>
      </c>
      <c r="C24" s="177" t="s">
        <v>1526</v>
      </c>
      <c r="D24" s="178" t="s">
        <v>415</v>
      </c>
      <c r="E24" s="305">
        <v>0.22500000000000001</v>
      </c>
      <c r="F24" s="306"/>
      <c r="G24" s="164"/>
    </row>
    <row r="25" spans="1:7" s="183" customFormat="1" outlineLevel="1" x14ac:dyDescent="0.25">
      <c r="A25" s="179" t="s">
        <v>793</v>
      </c>
      <c r="B25" s="180" t="s">
        <v>544</v>
      </c>
      <c r="C25" s="181" t="s">
        <v>543</v>
      </c>
      <c r="D25" s="180" t="s">
        <v>540</v>
      </c>
      <c r="E25" s="182">
        <v>180.89</v>
      </c>
      <c r="F25" s="182">
        <v>40.700299999999999</v>
      </c>
    </row>
    <row r="26" spans="1:7" s="193" customFormat="1" outlineLevel="1" x14ac:dyDescent="0.25">
      <c r="A26" s="189" t="s">
        <v>792</v>
      </c>
      <c r="B26" s="190" t="s">
        <v>1236</v>
      </c>
      <c r="C26" s="191" t="s">
        <v>1235</v>
      </c>
      <c r="D26" s="190" t="s">
        <v>462</v>
      </c>
      <c r="E26" s="192">
        <v>9.52</v>
      </c>
      <c r="F26" s="192">
        <v>2.1419999999999999</v>
      </c>
    </row>
    <row r="27" spans="1:7" s="188" customFormat="1" outlineLevel="1" x14ac:dyDescent="0.25">
      <c r="A27" s="198" t="s">
        <v>791</v>
      </c>
      <c r="B27" s="199" t="s">
        <v>1134</v>
      </c>
      <c r="C27" s="200" t="s">
        <v>1133</v>
      </c>
      <c r="D27" s="199" t="s">
        <v>176</v>
      </c>
      <c r="E27" s="201">
        <v>10.5</v>
      </c>
      <c r="F27" s="201">
        <v>2.3624999999999998</v>
      </c>
    </row>
    <row r="28" spans="1:7" s="163" customFormat="1" ht="26.4" x14ac:dyDescent="0.25">
      <c r="A28" s="176" t="s">
        <v>538</v>
      </c>
      <c r="B28" s="177" t="s">
        <v>1525</v>
      </c>
      <c r="C28" s="177" t="s">
        <v>1524</v>
      </c>
      <c r="D28" s="178" t="s">
        <v>415</v>
      </c>
      <c r="E28" s="305">
        <v>0.2</v>
      </c>
      <c r="F28" s="306"/>
      <c r="G28" s="164"/>
    </row>
    <row r="29" spans="1:7" s="183" customFormat="1" outlineLevel="1" x14ac:dyDescent="0.25">
      <c r="A29" s="179" t="s">
        <v>790</v>
      </c>
      <c r="B29" s="180" t="s">
        <v>544</v>
      </c>
      <c r="C29" s="181" t="s">
        <v>543</v>
      </c>
      <c r="D29" s="180" t="s">
        <v>540</v>
      </c>
      <c r="E29" s="182">
        <v>129.29</v>
      </c>
      <c r="F29" s="182">
        <v>25.858000000000001</v>
      </c>
    </row>
    <row r="30" spans="1:7" s="193" customFormat="1" outlineLevel="1" x14ac:dyDescent="0.25">
      <c r="A30" s="189" t="s">
        <v>1523</v>
      </c>
      <c r="B30" s="190" t="s">
        <v>1236</v>
      </c>
      <c r="C30" s="191" t="s">
        <v>1235</v>
      </c>
      <c r="D30" s="190" t="s">
        <v>462</v>
      </c>
      <c r="E30" s="192">
        <v>3.45</v>
      </c>
      <c r="F30" s="192">
        <v>0.69</v>
      </c>
    </row>
    <row r="31" spans="1:7" s="188" customFormat="1" outlineLevel="1" x14ac:dyDescent="0.25">
      <c r="A31" s="198" t="s">
        <v>1522</v>
      </c>
      <c r="B31" s="199" t="s">
        <v>1134</v>
      </c>
      <c r="C31" s="200" t="s">
        <v>1133</v>
      </c>
      <c r="D31" s="199" t="s">
        <v>176</v>
      </c>
      <c r="E31" s="201">
        <v>10.66</v>
      </c>
      <c r="F31" s="201">
        <v>2.1320000000000001</v>
      </c>
    </row>
    <row r="32" spans="1:7" s="163" customFormat="1" x14ac:dyDescent="0.25">
      <c r="A32" s="176" t="s">
        <v>537</v>
      </c>
      <c r="B32" s="177" t="s">
        <v>1521</v>
      </c>
      <c r="C32" s="177" t="s">
        <v>1520</v>
      </c>
      <c r="D32" s="178" t="s">
        <v>545</v>
      </c>
      <c r="E32" s="305">
        <v>0.14849999999999999</v>
      </c>
      <c r="F32" s="306"/>
      <c r="G32" s="164"/>
    </row>
    <row r="33" spans="1:7" s="183" customFormat="1" outlineLevel="1" x14ac:dyDescent="0.25">
      <c r="A33" s="179" t="s">
        <v>789</v>
      </c>
      <c r="B33" s="180" t="s">
        <v>544</v>
      </c>
      <c r="C33" s="181" t="s">
        <v>543</v>
      </c>
      <c r="D33" s="180" t="s">
        <v>540</v>
      </c>
      <c r="E33" s="182">
        <v>46.11</v>
      </c>
      <c r="F33" s="182">
        <v>6.8472999999999997</v>
      </c>
    </row>
    <row r="34" spans="1:7" s="188" customFormat="1" outlineLevel="1" x14ac:dyDescent="0.25">
      <c r="A34" s="198" t="s">
        <v>788</v>
      </c>
      <c r="B34" s="199" t="s">
        <v>1134</v>
      </c>
      <c r="C34" s="200" t="s">
        <v>1133</v>
      </c>
      <c r="D34" s="199" t="s">
        <v>176</v>
      </c>
      <c r="E34" s="201">
        <v>3.42</v>
      </c>
      <c r="F34" s="201">
        <v>0.50787000000000004</v>
      </c>
    </row>
    <row r="35" spans="1:7" s="163" customFormat="1" x14ac:dyDescent="0.25">
      <c r="A35" s="176" t="s">
        <v>536</v>
      </c>
      <c r="B35" s="177" t="s">
        <v>1519</v>
      </c>
      <c r="C35" s="177" t="s">
        <v>1518</v>
      </c>
      <c r="D35" s="178" t="s">
        <v>545</v>
      </c>
      <c r="E35" s="305">
        <v>0.22500000000000001</v>
      </c>
      <c r="F35" s="306"/>
      <c r="G35" s="164"/>
    </row>
    <row r="36" spans="1:7" s="183" customFormat="1" outlineLevel="1" x14ac:dyDescent="0.25">
      <c r="A36" s="179" t="s">
        <v>787</v>
      </c>
      <c r="B36" s="180" t="s">
        <v>544</v>
      </c>
      <c r="C36" s="181" t="s">
        <v>543</v>
      </c>
      <c r="D36" s="180" t="s">
        <v>540</v>
      </c>
      <c r="E36" s="182">
        <v>69.87</v>
      </c>
      <c r="F36" s="182">
        <v>15.720800000000001</v>
      </c>
    </row>
    <row r="37" spans="1:7" s="188" customFormat="1" outlineLevel="1" x14ac:dyDescent="0.25">
      <c r="A37" s="198" t="s">
        <v>786</v>
      </c>
      <c r="B37" s="199" t="s">
        <v>1134</v>
      </c>
      <c r="C37" s="200" t="s">
        <v>1133</v>
      </c>
      <c r="D37" s="199" t="s">
        <v>176</v>
      </c>
      <c r="E37" s="201">
        <v>5.2</v>
      </c>
      <c r="F37" s="201">
        <v>1.17</v>
      </c>
    </row>
    <row r="38" spans="1:7" s="163" customFormat="1" x14ac:dyDescent="0.25">
      <c r="A38" s="176" t="s">
        <v>535</v>
      </c>
      <c r="B38" s="177" t="s">
        <v>1517</v>
      </c>
      <c r="C38" s="177" t="s">
        <v>1516</v>
      </c>
      <c r="D38" s="178" t="s">
        <v>545</v>
      </c>
      <c r="E38" s="305">
        <v>1.2352000000000001</v>
      </c>
      <c r="F38" s="306"/>
      <c r="G38" s="164"/>
    </row>
    <row r="39" spans="1:7" s="183" customFormat="1" outlineLevel="1" x14ac:dyDescent="0.25">
      <c r="A39" s="179" t="s">
        <v>785</v>
      </c>
      <c r="B39" s="180" t="s">
        <v>544</v>
      </c>
      <c r="C39" s="181" t="s">
        <v>543</v>
      </c>
      <c r="D39" s="180" t="s">
        <v>540</v>
      </c>
      <c r="E39" s="182">
        <v>11.39</v>
      </c>
      <c r="F39" s="182">
        <v>14.0695</v>
      </c>
    </row>
    <row r="40" spans="1:7" s="188" customFormat="1" outlineLevel="1" x14ac:dyDescent="0.25">
      <c r="A40" s="198" t="s">
        <v>1515</v>
      </c>
      <c r="B40" s="199" t="s">
        <v>1134</v>
      </c>
      <c r="C40" s="200" t="s">
        <v>1133</v>
      </c>
      <c r="D40" s="199" t="s">
        <v>176</v>
      </c>
      <c r="E40" s="201">
        <v>0.47</v>
      </c>
      <c r="F40" s="201">
        <v>0.58056799999999997</v>
      </c>
    </row>
    <row r="41" spans="1:7" s="163" customFormat="1" ht="26.4" x14ac:dyDescent="0.25">
      <c r="A41" s="176" t="s">
        <v>534</v>
      </c>
      <c r="B41" s="177" t="s">
        <v>1514</v>
      </c>
      <c r="C41" s="177" t="s">
        <v>1513</v>
      </c>
      <c r="D41" s="178" t="s">
        <v>545</v>
      </c>
      <c r="E41" s="305">
        <v>0.373</v>
      </c>
      <c r="F41" s="306"/>
      <c r="G41" s="164"/>
    </row>
    <row r="42" spans="1:7" s="183" customFormat="1" outlineLevel="1" x14ac:dyDescent="0.25">
      <c r="A42" s="179" t="s">
        <v>784</v>
      </c>
      <c r="B42" s="180" t="s">
        <v>544</v>
      </c>
      <c r="C42" s="181" t="s">
        <v>543</v>
      </c>
      <c r="D42" s="180" t="s">
        <v>540</v>
      </c>
      <c r="E42" s="182">
        <v>78.099999999999994</v>
      </c>
      <c r="F42" s="182">
        <v>29.1313</v>
      </c>
    </row>
    <row r="43" spans="1:7" s="193" customFormat="1" outlineLevel="1" x14ac:dyDescent="0.25">
      <c r="A43" s="189" t="s">
        <v>783</v>
      </c>
      <c r="B43" s="190" t="s">
        <v>1236</v>
      </c>
      <c r="C43" s="191" t="s">
        <v>1235</v>
      </c>
      <c r="D43" s="190" t="s">
        <v>462</v>
      </c>
      <c r="E43" s="192">
        <v>3.94</v>
      </c>
      <c r="F43" s="192">
        <v>1.4696</v>
      </c>
    </row>
    <row r="44" spans="1:7" s="163" customFormat="1" x14ac:dyDescent="0.25">
      <c r="A44" s="176" t="s">
        <v>533</v>
      </c>
      <c r="B44" s="177" t="s">
        <v>1512</v>
      </c>
      <c r="C44" s="177" t="s">
        <v>1511</v>
      </c>
      <c r="D44" s="178" t="s">
        <v>545</v>
      </c>
      <c r="E44" s="305">
        <v>0.67374999999999996</v>
      </c>
      <c r="F44" s="306"/>
      <c r="G44" s="164"/>
    </row>
    <row r="45" spans="1:7" s="183" customFormat="1" outlineLevel="1" x14ac:dyDescent="0.25">
      <c r="A45" s="179" t="s">
        <v>782</v>
      </c>
      <c r="B45" s="180" t="s">
        <v>544</v>
      </c>
      <c r="C45" s="181" t="s">
        <v>543</v>
      </c>
      <c r="D45" s="180" t="s">
        <v>540</v>
      </c>
      <c r="E45" s="182">
        <v>12.3</v>
      </c>
      <c r="F45" s="182">
        <v>8.2871000000000006</v>
      </c>
    </row>
    <row r="46" spans="1:7" s="188" customFormat="1" outlineLevel="1" x14ac:dyDescent="0.25">
      <c r="A46" s="198" t="s">
        <v>781</v>
      </c>
      <c r="B46" s="199" t="s">
        <v>1134</v>
      </c>
      <c r="C46" s="200" t="s">
        <v>1133</v>
      </c>
      <c r="D46" s="199" t="s">
        <v>176</v>
      </c>
      <c r="E46" s="201">
        <v>0.94</v>
      </c>
      <c r="F46" s="201">
        <v>0.63332500000000003</v>
      </c>
    </row>
    <row r="47" spans="1:7" s="163" customFormat="1" x14ac:dyDescent="0.25">
      <c r="A47" s="176" t="s">
        <v>532</v>
      </c>
      <c r="B47" s="177" t="s">
        <v>1510</v>
      </c>
      <c r="C47" s="177" t="s">
        <v>1509</v>
      </c>
      <c r="D47" s="178" t="s">
        <v>546</v>
      </c>
      <c r="E47" s="305">
        <v>0.13</v>
      </c>
      <c r="F47" s="306"/>
      <c r="G47" s="164"/>
    </row>
    <row r="48" spans="1:7" s="183" customFormat="1" outlineLevel="1" x14ac:dyDescent="0.25">
      <c r="A48" s="179" t="s">
        <v>780</v>
      </c>
      <c r="B48" s="180" t="s">
        <v>544</v>
      </c>
      <c r="C48" s="181" t="s">
        <v>543</v>
      </c>
      <c r="D48" s="180" t="s">
        <v>540</v>
      </c>
      <c r="E48" s="182">
        <v>13.25</v>
      </c>
      <c r="F48" s="182">
        <v>1.7224999999999999</v>
      </c>
    </row>
    <row r="49" spans="1:7" s="188" customFormat="1" outlineLevel="1" x14ac:dyDescent="0.25">
      <c r="A49" s="198" t="s">
        <v>779</v>
      </c>
      <c r="B49" s="199" t="s">
        <v>1134</v>
      </c>
      <c r="C49" s="200" t="s">
        <v>1133</v>
      </c>
      <c r="D49" s="199" t="s">
        <v>176</v>
      </c>
      <c r="E49" s="201">
        <v>0.14000000000000001</v>
      </c>
      <c r="F49" s="201">
        <v>1.8200000000000001E-2</v>
      </c>
    </row>
    <row r="50" spans="1:7" s="163" customFormat="1" ht="12.75" customHeight="1" x14ac:dyDescent="0.25">
      <c r="A50" s="225"/>
      <c r="B50" s="226"/>
      <c r="C50" s="317" t="s">
        <v>626</v>
      </c>
      <c r="D50" s="317"/>
      <c r="E50" s="226"/>
      <c r="F50" s="227"/>
    </row>
    <row r="51" spans="1:7" s="163" customFormat="1" ht="66" x14ac:dyDescent="0.25">
      <c r="A51" s="176" t="s">
        <v>531</v>
      </c>
      <c r="B51" s="177" t="s">
        <v>1501</v>
      </c>
      <c r="C51" s="177" t="s">
        <v>1508</v>
      </c>
      <c r="D51" s="178" t="s">
        <v>1499</v>
      </c>
      <c r="E51" s="305">
        <v>1.55</v>
      </c>
      <c r="F51" s="306"/>
      <c r="G51" s="164"/>
    </row>
    <row r="52" spans="1:7" s="183" customFormat="1" outlineLevel="1" x14ac:dyDescent="0.25">
      <c r="A52" s="179" t="s">
        <v>778</v>
      </c>
      <c r="B52" s="180" t="s">
        <v>544</v>
      </c>
      <c r="C52" s="181" t="s">
        <v>543</v>
      </c>
      <c r="D52" s="180" t="s">
        <v>540</v>
      </c>
      <c r="E52" s="182">
        <v>22.5</v>
      </c>
      <c r="F52" s="182">
        <v>34.875</v>
      </c>
    </row>
    <row r="53" spans="1:7" s="193" customFormat="1" outlineLevel="1" x14ac:dyDescent="0.25">
      <c r="A53" s="189" t="s">
        <v>777</v>
      </c>
      <c r="B53" s="190" t="s">
        <v>526</v>
      </c>
      <c r="C53" s="191" t="s">
        <v>525</v>
      </c>
      <c r="D53" s="190" t="s">
        <v>462</v>
      </c>
      <c r="E53" s="192">
        <v>0.23</v>
      </c>
      <c r="F53" s="192">
        <v>0.35649999999999998</v>
      </c>
    </row>
    <row r="54" spans="1:7" s="193" customFormat="1" outlineLevel="1" x14ac:dyDescent="0.25">
      <c r="A54" s="194" t="s">
        <v>776</v>
      </c>
      <c r="B54" s="195" t="s">
        <v>1240</v>
      </c>
      <c r="C54" s="196" t="s">
        <v>1239</v>
      </c>
      <c r="D54" s="195" t="s">
        <v>462</v>
      </c>
      <c r="E54" s="197">
        <v>0.33</v>
      </c>
      <c r="F54" s="197">
        <v>0.51149999999999995</v>
      </c>
    </row>
    <row r="55" spans="1:7" s="188" customFormat="1" outlineLevel="1" x14ac:dyDescent="0.25">
      <c r="A55" s="198" t="s">
        <v>775</v>
      </c>
      <c r="B55" s="199" t="s">
        <v>432</v>
      </c>
      <c r="C55" s="200" t="s">
        <v>431</v>
      </c>
      <c r="D55" s="199" t="s">
        <v>176</v>
      </c>
      <c r="E55" s="201">
        <v>7.4999999999999997E-3</v>
      </c>
      <c r="F55" s="201">
        <v>1.1625E-2</v>
      </c>
    </row>
    <row r="56" spans="1:7" s="188" customFormat="1" outlineLevel="1" x14ac:dyDescent="0.25">
      <c r="A56" s="202" t="s">
        <v>774</v>
      </c>
      <c r="B56" s="203" t="s">
        <v>420</v>
      </c>
      <c r="C56" s="204" t="s">
        <v>419</v>
      </c>
      <c r="D56" s="203" t="s">
        <v>176</v>
      </c>
      <c r="E56" s="205">
        <v>3.0000000000000001E-3</v>
      </c>
      <c r="F56" s="205">
        <v>4.6499999999999996E-3</v>
      </c>
    </row>
    <row r="57" spans="1:7" s="188" customFormat="1" outlineLevel="1" x14ac:dyDescent="0.25">
      <c r="A57" s="202" t="s">
        <v>773</v>
      </c>
      <c r="B57" s="203" t="s">
        <v>372</v>
      </c>
      <c r="C57" s="204" t="s">
        <v>371</v>
      </c>
      <c r="D57" s="203" t="s">
        <v>179</v>
      </c>
      <c r="E57" s="205">
        <v>1.45</v>
      </c>
      <c r="F57" s="205">
        <v>2.2475000000000001</v>
      </c>
    </row>
    <row r="58" spans="1:7" s="188" customFormat="1" ht="24" outlineLevel="1" x14ac:dyDescent="0.25">
      <c r="A58" s="202" t="s">
        <v>772</v>
      </c>
      <c r="B58" s="203" t="s">
        <v>1183</v>
      </c>
      <c r="C58" s="204" t="s">
        <v>1182</v>
      </c>
      <c r="D58" s="203" t="s">
        <v>206</v>
      </c>
      <c r="E58" s="205">
        <v>0.93</v>
      </c>
      <c r="F58" s="205">
        <v>1.4415</v>
      </c>
    </row>
    <row r="59" spans="1:7" s="188" customFormat="1" ht="24" outlineLevel="1" x14ac:dyDescent="0.25">
      <c r="A59" s="202" t="s">
        <v>771</v>
      </c>
      <c r="B59" s="203" t="s">
        <v>1177</v>
      </c>
      <c r="C59" s="204" t="s">
        <v>1176</v>
      </c>
      <c r="D59" s="203" t="s">
        <v>206</v>
      </c>
      <c r="E59" s="205">
        <v>0.12</v>
      </c>
      <c r="F59" s="205">
        <v>0.186</v>
      </c>
    </row>
    <row r="60" spans="1:7" s="188" customFormat="1" outlineLevel="1" x14ac:dyDescent="0.25">
      <c r="A60" s="202" t="s">
        <v>770</v>
      </c>
      <c r="B60" s="203" t="s">
        <v>1175</v>
      </c>
      <c r="C60" s="204" t="s">
        <v>1174</v>
      </c>
      <c r="D60" s="203" t="s">
        <v>206</v>
      </c>
      <c r="E60" s="205">
        <v>0.01</v>
      </c>
      <c r="F60" s="205">
        <v>1.55E-2</v>
      </c>
    </row>
    <row r="61" spans="1:7" s="163" customFormat="1" ht="39.6" x14ac:dyDescent="0.25">
      <c r="A61" s="176" t="s">
        <v>528</v>
      </c>
      <c r="B61" s="177" t="s">
        <v>1507</v>
      </c>
      <c r="C61" s="177" t="s">
        <v>1506</v>
      </c>
      <c r="D61" s="178" t="s">
        <v>1505</v>
      </c>
      <c r="E61" s="305">
        <v>0.53</v>
      </c>
      <c r="F61" s="306"/>
      <c r="G61" s="164"/>
    </row>
    <row r="62" spans="1:7" s="183" customFormat="1" outlineLevel="1" x14ac:dyDescent="0.25">
      <c r="A62" s="179" t="s">
        <v>769</v>
      </c>
      <c r="B62" s="180" t="s">
        <v>544</v>
      </c>
      <c r="C62" s="181" t="s">
        <v>543</v>
      </c>
      <c r="D62" s="180" t="s">
        <v>540</v>
      </c>
      <c r="E62" s="182">
        <v>31.07</v>
      </c>
      <c r="F62" s="182">
        <v>16.467099999999999</v>
      </c>
    </row>
    <row r="63" spans="1:7" s="188" customFormat="1" outlineLevel="1" x14ac:dyDescent="0.25">
      <c r="A63" s="198" t="s">
        <v>768</v>
      </c>
      <c r="B63" s="199" t="s">
        <v>420</v>
      </c>
      <c r="C63" s="200" t="s">
        <v>419</v>
      </c>
      <c r="D63" s="199" t="s">
        <v>176</v>
      </c>
      <c r="E63" s="201">
        <v>1.4E-2</v>
      </c>
      <c r="F63" s="201">
        <v>7.4200000000000004E-3</v>
      </c>
    </row>
    <row r="64" spans="1:7" s="188" customFormat="1" ht="24" outlineLevel="1" x14ac:dyDescent="0.25">
      <c r="A64" s="202" t="s">
        <v>767</v>
      </c>
      <c r="B64" s="203" t="s">
        <v>1179</v>
      </c>
      <c r="C64" s="204" t="s">
        <v>1178</v>
      </c>
      <c r="D64" s="203" t="s">
        <v>206</v>
      </c>
      <c r="E64" s="205">
        <v>4.2</v>
      </c>
      <c r="F64" s="205">
        <v>2.226</v>
      </c>
    </row>
    <row r="65" spans="1:7" s="163" customFormat="1" ht="26.4" x14ac:dyDescent="0.25">
      <c r="A65" s="176" t="s">
        <v>527</v>
      </c>
      <c r="B65" s="177" t="s">
        <v>1504</v>
      </c>
      <c r="C65" s="177" t="s">
        <v>1503</v>
      </c>
      <c r="D65" s="178" t="s">
        <v>1502</v>
      </c>
      <c r="E65" s="305">
        <v>5</v>
      </c>
      <c r="F65" s="306"/>
      <c r="G65" s="164"/>
    </row>
    <row r="66" spans="1:7" s="183" customFormat="1" outlineLevel="1" x14ac:dyDescent="0.25">
      <c r="A66" s="179" t="s">
        <v>766</v>
      </c>
      <c r="B66" s="180" t="s">
        <v>544</v>
      </c>
      <c r="C66" s="181" t="s">
        <v>543</v>
      </c>
      <c r="D66" s="180" t="s">
        <v>540</v>
      </c>
      <c r="E66" s="182">
        <v>6.63</v>
      </c>
      <c r="F66" s="182">
        <v>33.15</v>
      </c>
    </row>
    <row r="67" spans="1:7" s="188" customFormat="1" outlineLevel="1" x14ac:dyDescent="0.25">
      <c r="A67" s="184" t="s">
        <v>765</v>
      </c>
      <c r="B67" s="185" t="s">
        <v>539</v>
      </c>
      <c r="C67" s="186" t="s">
        <v>541</v>
      </c>
      <c r="D67" s="185" t="s">
        <v>540</v>
      </c>
      <c r="E67" s="187">
        <v>0.11</v>
      </c>
      <c r="F67" s="187">
        <v>0.55000000000000004</v>
      </c>
    </row>
    <row r="68" spans="1:7" s="193" customFormat="1" outlineLevel="1" x14ac:dyDescent="0.25">
      <c r="A68" s="189" t="s">
        <v>764</v>
      </c>
      <c r="B68" s="190" t="s">
        <v>517</v>
      </c>
      <c r="C68" s="191" t="s">
        <v>516</v>
      </c>
      <c r="D68" s="190" t="s">
        <v>462</v>
      </c>
      <c r="E68" s="192">
        <v>0.11</v>
      </c>
      <c r="F68" s="192">
        <v>0.55000000000000004</v>
      </c>
    </row>
    <row r="69" spans="1:7" s="193" customFormat="1" outlineLevel="1" x14ac:dyDescent="0.25">
      <c r="A69" s="194" t="s">
        <v>763</v>
      </c>
      <c r="B69" s="195" t="s">
        <v>506</v>
      </c>
      <c r="C69" s="196" t="s">
        <v>505</v>
      </c>
      <c r="D69" s="195" t="s">
        <v>462</v>
      </c>
      <c r="E69" s="197">
        <v>0.16</v>
      </c>
      <c r="F69" s="197">
        <v>0.8</v>
      </c>
    </row>
    <row r="70" spans="1:7" s="188" customFormat="1" outlineLevel="1" x14ac:dyDescent="0.25">
      <c r="A70" s="198" t="s">
        <v>762</v>
      </c>
      <c r="B70" s="199" t="s">
        <v>420</v>
      </c>
      <c r="C70" s="200" t="s">
        <v>419</v>
      </c>
      <c r="D70" s="199" t="s">
        <v>176</v>
      </c>
      <c r="E70" s="201">
        <v>1.4E-3</v>
      </c>
      <c r="F70" s="201">
        <v>7.0000000000000001E-3</v>
      </c>
    </row>
    <row r="71" spans="1:7" s="188" customFormat="1" ht="24" outlineLevel="1" x14ac:dyDescent="0.25">
      <c r="A71" s="202" t="s">
        <v>761</v>
      </c>
      <c r="B71" s="203" t="s">
        <v>1185</v>
      </c>
      <c r="C71" s="204" t="s">
        <v>1184</v>
      </c>
      <c r="D71" s="203" t="s">
        <v>206</v>
      </c>
      <c r="E71" s="205">
        <v>0.06</v>
      </c>
      <c r="F71" s="205">
        <v>0.3</v>
      </c>
    </row>
    <row r="72" spans="1:7" s="188" customFormat="1" ht="24" outlineLevel="1" x14ac:dyDescent="0.25">
      <c r="A72" s="202" t="s">
        <v>760</v>
      </c>
      <c r="B72" s="203" t="s">
        <v>1181</v>
      </c>
      <c r="C72" s="204" t="s">
        <v>1180</v>
      </c>
      <c r="D72" s="203" t="s">
        <v>206</v>
      </c>
      <c r="E72" s="205">
        <v>0.06</v>
      </c>
      <c r="F72" s="205">
        <v>0.3</v>
      </c>
    </row>
    <row r="73" spans="1:7" s="188" customFormat="1" ht="24" outlineLevel="1" x14ac:dyDescent="0.25">
      <c r="A73" s="202" t="s">
        <v>759</v>
      </c>
      <c r="B73" s="203" t="s">
        <v>325</v>
      </c>
      <c r="C73" s="204" t="s">
        <v>324</v>
      </c>
      <c r="D73" s="203" t="s">
        <v>206</v>
      </c>
      <c r="E73" s="205">
        <v>0.1</v>
      </c>
      <c r="F73" s="205">
        <v>0.5</v>
      </c>
    </row>
    <row r="74" spans="1:7" s="188" customFormat="1" outlineLevel="1" x14ac:dyDescent="0.25">
      <c r="A74" s="202" t="s">
        <v>758</v>
      </c>
      <c r="B74" s="203" t="s">
        <v>1161</v>
      </c>
      <c r="C74" s="204" t="s">
        <v>1160</v>
      </c>
      <c r="D74" s="203" t="s">
        <v>179</v>
      </c>
      <c r="E74" s="205">
        <v>0.5</v>
      </c>
      <c r="F74" s="205">
        <v>2.5</v>
      </c>
    </row>
    <row r="75" spans="1:7" s="163" customFormat="1" ht="66" x14ac:dyDescent="0.25">
      <c r="A75" s="176" t="s">
        <v>524</v>
      </c>
      <c r="B75" s="177" t="s">
        <v>1501</v>
      </c>
      <c r="C75" s="177" t="s">
        <v>1500</v>
      </c>
      <c r="D75" s="178" t="s">
        <v>1499</v>
      </c>
      <c r="E75" s="305">
        <v>4.7679</v>
      </c>
      <c r="F75" s="306"/>
      <c r="G75" s="164"/>
    </row>
    <row r="76" spans="1:7" s="183" customFormat="1" outlineLevel="1" x14ac:dyDescent="0.25">
      <c r="A76" s="179" t="s">
        <v>757</v>
      </c>
      <c r="B76" s="180" t="s">
        <v>544</v>
      </c>
      <c r="C76" s="181" t="s">
        <v>543</v>
      </c>
      <c r="D76" s="180" t="s">
        <v>540</v>
      </c>
      <c r="E76" s="182">
        <v>22.5</v>
      </c>
      <c r="F76" s="182">
        <v>107.27719999999999</v>
      </c>
    </row>
    <row r="77" spans="1:7" s="193" customFormat="1" outlineLevel="1" x14ac:dyDescent="0.25">
      <c r="A77" s="189" t="s">
        <v>756</v>
      </c>
      <c r="B77" s="190" t="s">
        <v>526</v>
      </c>
      <c r="C77" s="191" t="s">
        <v>525</v>
      </c>
      <c r="D77" s="190" t="s">
        <v>462</v>
      </c>
      <c r="E77" s="192">
        <v>0.23</v>
      </c>
      <c r="F77" s="192">
        <v>1.0966</v>
      </c>
    </row>
    <row r="78" spans="1:7" s="193" customFormat="1" outlineLevel="1" x14ac:dyDescent="0.25">
      <c r="A78" s="194" t="s">
        <v>755</v>
      </c>
      <c r="B78" s="195" t="s">
        <v>1240</v>
      </c>
      <c r="C78" s="196" t="s">
        <v>1239</v>
      </c>
      <c r="D78" s="195" t="s">
        <v>462</v>
      </c>
      <c r="E78" s="197">
        <v>0.33</v>
      </c>
      <c r="F78" s="197">
        <v>1.5733999999999999</v>
      </c>
    </row>
    <row r="79" spans="1:7" s="188" customFormat="1" outlineLevel="1" x14ac:dyDescent="0.25">
      <c r="A79" s="198" t="s">
        <v>754</v>
      </c>
      <c r="B79" s="199" t="s">
        <v>432</v>
      </c>
      <c r="C79" s="200" t="s">
        <v>431</v>
      </c>
      <c r="D79" s="199" t="s">
        <v>176</v>
      </c>
      <c r="E79" s="201">
        <v>7.4999999999999997E-3</v>
      </c>
      <c r="F79" s="201">
        <v>3.5758999999999999E-2</v>
      </c>
    </row>
    <row r="80" spans="1:7" s="188" customFormat="1" outlineLevel="1" x14ac:dyDescent="0.25">
      <c r="A80" s="202" t="s">
        <v>753</v>
      </c>
      <c r="B80" s="203" t="s">
        <v>420</v>
      </c>
      <c r="C80" s="204" t="s">
        <v>419</v>
      </c>
      <c r="D80" s="203" t="s">
        <v>176</v>
      </c>
      <c r="E80" s="205">
        <v>3.0000000000000001E-3</v>
      </c>
      <c r="F80" s="205">
        <v>1.4304000000000001E-2</v>
      </c>
    </row>
    <row r="81" spans="1:7" s="188" customFormat="1" outlineLevel="1" x14ac:dyDescent="0.25">
      <c r="A81" s="202" t="s">
        <v>752</v>
      </c>
      <c r="B81" s="203" t="s">
        <v>372</v>
      </c>
      <c r="C81" s="204" t="s">
        <v>371</v>
      </c>
      <c r="D81" s="203" t="s">
        <v>179</v>
      </c>
      <c r="E81" s="205">
        <v>1.45</v>
      </c>
      <c r="F81" s="205">
        <v>6.9134000000000002</v>
      </c>
    </row>
    <row r="82" spans="1:7" s="188" customFormat="1" ht="24" outlineLevel="1" x14ac:dyDescent="0.25">
      <c r="A82" s="202" t="s">
        <v>751</v>
      </c>
      <c r="B82" s="203" t="s">
        <v>1183</v>
      </c>
      <c r="C82" s="204" t="s">
        <v>1182</v>
      </c>
      <c r="D82" s="203" t="s">
        <v>206</v>
      </c>
      <c r="E82" s="205">
        <v>0.93</v>
      </c>
      <c r="F82" s="205">
        <v>4.4340999999999999</v>
      </c>
    </row>
    <row r="83" spans="1:7" s="188" customFormat="1" ht="24" outlineLevel="1" x14ac:dyDescent="0.25">
      <c r="A83" s="202" t="s">
        <v>750</v>
      </c>
      <c r="B83" s="203" t="s">
        <v>1177</v>
      </c>
      <c r="C83" s="204" t="s">
        <v>1176</v>
      </c>
      <c r="D83" s="203" t="s">
        <v>206</v>
      </c>
      <c r="E83" s="205">
        <v>0.12</v>
      </c>
      <c r="F83" s="205">
        <v>0.57214500000000001</v>
      </c>
    </row>
    <row r="84" spans="1:7" s="188" customFormat="1" outlineLevel="1" x14ac:dyDescent="0.25">
      <c r="A84" s="202" t="s">
        <v>749</v>
      </c>
      <c r="B84" s="203" t="s">
        <v>1175</v>
      </c>
      <c r="C84" s="204" t="s">
        <v>1174</v>
      </c>
      <c r="D84" s="203" t="s">
        <v>206</v>
      </c>
      <c r="E84" s="205">
        <v>0.01</v>
      </c>
      <c r="F84" s="205">
        <v>4.7678999999999999E-2</v>
      </c>
    </row>
    <row r="85" spans="1:7" s="163" customFormat="1" ht="52.8" x14ac:dyDescent="0.25">
      <c r="A85" s="176" t="s">
        <v>523</v>
      </c>
      <c r="B85" s="177" t="s">
        <v>1498</v>
      </c>
      <c r="C85" s="177" t="s">
        <v>1497</v>
      </c>
      <c r="D85" s="178" t="s">
        <v>1496</v>
      </c>
      <c r="E85" s="305">
        <v>3.52</v>
      </c>
      <c r="F85" s="306"/>
      <c r="G85" s="164"/>
    </row>
    <row r="86" spans="1:7" s="183" customFormat="1" outlineLevel="1" x14ac:dyDescent="0.25">
      <c r="A86" s="179" t="s">
        <v>748</v>
      </c>
      <c r="B86" s="180" t="s">
        <v>544</v>
      </c>
      <c r="C86" s="181" t="s">
        <v>543</v>
      </c>
      <c r="D86" s="180" t="s">
        <v>540</v>
      </c>
      <c r="E86" s="182">
        <v>38.53</v>
      </c>
      <c r="F86" s="182">
        <v>135.62559999999999</v>
      </c>
    </row>
    <row r="87" spans="1:7" s="188" customFormat="1" outlineLevel="1" x14ac:dyDescent="0.25">
      <c r="A87" s="184" t="s">
        <v>1495</v>
      </c>
      <c r="B87" s="185" t="s">
        <v>539</v>
      </c>
      <c r="C87" s="186" t="s">
        <v>541</v>
      </c>
      <c r="D87" s="185" t="s">
        <v>540</v>
      </c>
      <c r="E87" s="187">
        <v>0.79</v>
      </c>
      <c r="F87" s="187">
        <v>2.7808000000000002</v>
      </c>
    </row>
    <row r="88" spans="1:7" s="193" customFormat="1" outlineLevel="1" x14ac:dyDescent="0.25">
      <c r="A88" s="189" t="s">
        <v>1494</v>
      </c>
      <c r="B88" s="190" t="s">
        <v>526</v>
      </c>
      <c r="C88" s="191" t="s">
        <v>525</v>
      </c>
      <c r="D88" s="190" t="s">
        <v>462</v>
      </c>
      <c r="E88" s="192">
        <v>2.41</v>
      </c>
      <c r="F88" s="192">
        <v>8.4832000000000001</v>
      </c>
    </row>
    <row r="89" spans="1:7" s="193" customFormat="1" outlineLevel="1" x14ac:dyDescent="0.25">
      <c r="A89" s="194" t="s">
        <v>1493</v>
      </c>
      <c r="B89" s="195" t="s">
        <v>517</v>
      </c>
      <c r="C89" s="196" t="s">
        <v>516</v>
      </c>
      <c r="D89" s="195" t="s">
        <v>462</v>
      </c>
      <c r="E89" s="197">
        <v>0.79</v>
      </c>
      <c r="F89" s="197">
        <v>2.7808000000000002</v>
      </c>
    </row>
    <row r="90" spans="1:7" s="188" customFormat="1" outlineLevel="1" x14ac:dyDescent="0.25">
      <c r="A90" s="198" t="s">
        <v>1492</v>
      </c>
      <c r="B90" s="199" t="s">
        <v>1211</v>
      </c>
      <c r="C90" s="200" t="s">
        <v>1210</v>
      </c>
      <c r="D90" s="199" t="s">
        <v>170</v>
      </c>
      <c r="E90" s="201">
        <v>645</v>
      </c>
      <c r="F90" s="201">
        <v>2270.4</v>
      </c>
    </row>
    <row r="91" spans="1:7" s="188" customFormat="1" outlineLevel="1" x14ac:dyDescent="0.25">
      <c r="A91" s="202" t="s">
        <v>1491</v>
      </c>
      <c r="B91" s="203" t="s">
        <v>1209</v>
      </c>
      <c r="C91" s="204" t="s">
        <v>1208</v>
      </c>
      <c r="D91" s="203" t="s">
        <v>170</v>
      </c>
      <c r="E91" s="205">
        <v>81</v>
      </c>
      <c r="F91" s="205">
        <v>285.12</v>
      </c>
    </row>
    <row r="92" spans="1:7" s="163" customFormat="1" x14ac:dyDescent="0.25">
      <c r="A92" s="176" t="s">
        <v>522</v>
      </c>
      <c r="B92" s="177" t="s">
        <v>178</v>
      </c>
      <c r="C92" s="177" t="s">
        <v>1128</v>
      </c>
      <c r="D92" s="178" t="s">
        <v>179</v>
      </c>
      <c r="E92" s="315">
        <v>387.2</v>
      </c>
      <c r="F92" s="316"/>
      <c r="G92" s="164"/>
    </row>
    <row r="93" spans="1:7" s="163" customFormat="1" ht="52.8" x14ac:dyDescent="0.25">
      <c r="A93" s="176" t="s">
        <v>521</v>
      </c>
      <c r="B93" s="177" t="s">
        <v>625</v>
      </c>
      <c r="C93" s="177" t="s">
        <v>624</v>
      </c>
      <c r="D93" s="178" t="s">
        <v>546</v>
      </c>
      <c r="E93" s="305">
        <v>0.875</v>
      </c>
      <c r="F93" s="306"/>
      <c r="G93" s="164"/>
    </row>
    <row r="94" spans="1:7" s="183" customFormat="1" outlineLevel="1" x14ac:dyDescent="0.25">
      <c r="A94" s="179" t="s">
        <v>1490</v>
      </c>
      <c r="B94" s="180" t="s">
        <v>544</v>
      </c>
      <c r="C94" s="181" t="s">
        <v>543</v>
      </c>
      <c r="D94" s="180" t="s">
        <v>540</v>
      </c>
      <c r="E94" s="182">
        <v>31.41</v>
      </c>
      <c r="F94" s="182">
        <v>27.483799999999999</v>
      </c>
    </row>
    <row r="95" spans="1:7" s="188" customFormat="1" outlineLevel="1" x14ac:dyDescent="0.25">
      <c r="A95" s="198" t="s">
        <v>1489</v>
      </c>
      <c r="B95" s="199" t="s">
        <v>429</v>
      </c>
      <c r="C95" s="200" t="s">
        <v>428</v>
      </c>
      <c r="D95" s="199" t="s">
        <v>176</v>
      </c>
      <c r="E95" s="201">
        <v>3.8E-3</v>
      </c>
      <c r="F95" s="201">
        <v>3.3249999999999998E-3</v>
      </c>
    </row>
    <row r="96" spans="1:7" s="163" customFormat="1" x14ac:dyDescent="0.25">
      <c r="A96" s="176" t="s">
        <v>520</v>
      </c>
      <c r="B96" s="177" t="s">
        <v>178</v>
      </c>
      <c r="C96" s="177" t="s">
        <v>205</v>
      </c>
      <c r="D96" s="178" t="s">
        <v>177</v>
      </c>
      <c r="E96" s="315">
        <v>87.5</v>
      </c>
      <c r="F96" s="316"/>
      <c r="G96" s="164"/>
    </row>
    <row r="97" spans="1:7" s="163" customFormat="1" ht="52.8" x14ac:dyDescent="0.25">
      <c r="A97" s="176" t="s">
        <v>519</v>
      </c>
      <c r="B97" s="177" t="s">
        <v>623</v>
      </c>
      <c r="C97" s="177" t="s">
        <v>622</v>
      </c>
      <c r="D97" s="178" t="s">
        <v>621</v>
      </c>
      <c r="E97" s="305">
        <v>0.55249999999999999</v>
      </c>
      <c r="F97" s="306"/>
      <c r="G97" s="164"/>
    </row>
    <row r="98" spans="1:7" s="183" customFormat="1" outlineLevel="1" x14ac:dyDescent="0.25">
      <c r="A98" s="179" t="s">
        <v>747</v>
      </c>
      <c r="B98" s="180" t="s">
        <v>544</v>
      </c>
      <c r="C98" s="181" t="s">
        <v>543</v>
      </c>
      <c r="D98" s="180" t="s">
        <v>540</v>
      </c>
      <c r="E98" s="182">
        <v>38.4</v>
      </c>
      <c r="F98" s="182">
        <v>21.216000000000001</v>
      </c>
    </row>
    <row r="99" spans="1:7" s="188" customFormat="1" outlineLevel="1" x14ac:dyDescent="0.25">
      <c r="A99" s="198" t="s">
        <v>746</v>
      </c>
      <c r="B99" s="199" t="s">
        <v>364</v>
      </c>
      <c r="C99" s="200" t="s">
        <v>363</v>
      </c>
      <c r="D99" s="199" t="s">
        <v>176</v>
      </c>
      <c r="E99" s="201">
        <v>9.5000000000000001E-2</v>
      </c>
      <c r="F99" s="201">
        <v>5.2486999999999999E-2</v>
      </c>
    </row>
    <row r="100" spans="1:7" s="188" customFormat="1" outlineLevel="1" x14ac:dyDescent="0.25">
      <c r="A100" s="202" t="s">
        <v>745</v>
      </c>
      <c r="B100" s="203" t="s">
        <v>361</v>
      </c>
      <c r="C100" s="204" t="s">
        <v>360</v>
      </c>
      <c r="D100" s="203" t="s">
        <v>176</v>
      </c>
      <c r="E100" s="205">
        <v>2.9999999999999997E-4</v>
      </c>
      <c r="F100" s="205">
        <v>1.66E-4</v>
      </c>
    </row>
    <row r="101" spans="1:7" s="188" customFormat="1" outlineLevel="1" x14ac:dyDescent="0.25">
      <c r="A101" s="202" t="s">
        <v>744</v>
      </c>
      <c r="B101" s="203" t="s">
        <v>260</v>
      </c>
      <c r="C101" s="204" t="s">
        <v>259</v>
      </c>
      <c r="D101" s="203" t="s">
        <v>177</v>
      </c>
      <c r="E101" s="205">
        <v>113</v>
      </c>
      <c r="F101" s="205">
        <v>62.432499999999997</v>
      </c>
    </row>
    <row r="102" spans="1:7" s="163" customFormat="1" x14ac:dyDescent="0.25">
      <c r="A102" s="176" t="s">
        <v>518</v>
      </c>
      <c r="B102" s="177" t="s">
        <v>178</v>
      </c>
      <c r="C102" s="177" t="s">
        <v>1074</v>
      </c>
      <c r="D102" s="178" t="s">
        <v>170</v>
      </c>
      <c r="E102" s="315">
        <v>37.5</v>
      </c>
      <c r="F102" s="316"/>
      <c r="G102" s="164"/>
    </row>
    <row r="103" spans="1:7" s="163" customFormat="1" x14ac:dyDescent="0.25">
      <c r="A103" s="176" t="s">
        <v>515</v>
      </c>
      <c r="B103" s="177" t="s">
        <v>178</v>
      </c>
      <c r="C103" s="177" t="s">
        <v>1075</v>
      </c>
      <c r="D103" s="178" t="s">
        <v>177</v>
      </c>
      <c r="E103" s="315">
        <v>72.5</v>
      </c>
      <c r="F103" s="316"/>
      <c r="G103" s="164"/>
    </row>
    <row r="104" spans="1:7" s="163" customFormat="1" ht="52.8" x14ac:dyDescent="0.25">
      <c r="A104" s="176" t="s">
        <v>512</v>
      </c>
      <c r="B104" s="177" t="s">
        <v>614</v>
      </c>
      <c r="C104" s="177" t="s">
        <v>613</v>
      </c>
      <c r="D104" s="178" t="s">
        <v>545</v>
      </c>
      <c r="E104" s="305">
        <v>0.26500000000000001</v>
      </c>
      <c r="F104" s="306"/>
      <c r="G104" s="164"/>
    </row>
    <row r="105" spans="1:7" s="183" customFormat="1" outlineLevel="1" x14ac:dyDescent="0.25">
      <c r="A105" s="179" t="s">
        <v>1488</v>
      </c>
      <c r="B105" s="180" t="s">
        <v>544</v>
      </c>
      <c r="C105" s="181" t="s">
        <v>543</v>
      </c>
      <c r="D105" s="180" t="s">
        <v>540</v>
      </c>
      <c r="E105" s="182">
        <v>112.75</v>
      </c>
      <c r="F105" s="182">
        <v>29.878799999999998</v>
      </c>
    </row>
    <row r="106" spans="1:7" s="188" customFormat="1" outlineLevel="1" x14ac:dyDescent="0.25">
      <c r="A106" s="198" t="s">
        <v>1487</v>
      </c>
      <c r="B106" s="199" t="s">
        <v>423</v>
      </c>
      <c r="C106" s="200" t="s">
        <v>422</v>
      </c>
      <c r="D106" s="199" t="s">
        <v>176</v>
      </c>
      <c r="E106" s="201">
        <v>4.0000000000000001E-3</v>
      </c>
      <c r="F106" s="201">
        <v>1.06E-3</v>
      </c>
    </row>
    <row r="107" spans="1:7" s="188" customFormat="1" outlineLevel="1" x14ac:dyDescent="0.25">
      <c r="A107" s="202" t="s">
        <v>1486</v>
      </c>
      <c r="B107" s="203" t="s">
        <v>361</v>
      </c>
      <c r="C107" s="204" t="s">
        <v>360</v>
      </c>
      <c r="D107" s="203" t="s">
        <v>176</v>
      </c>
      <c r="E107" s="205">
        <v>1.2E-2</v>
      </c>
      <c r="F107" s="205">
        <v>3.1800000000000001E-3</v>
      </c>
    </row>
    <row r="108" spans="1:7" s="188" customFormat="1" outlineLevel="1" x14ac:dyDescent="0.25">
      <c r="A108" s="202" t="s">
        <v>1485</v>
      </c>
      <c r="B108" s="203" t="s">
        <v>350</v>
      </c>
      <c r="C108" s="204" t="s">
        <v>349</v>
      </c>
      <c r="D108" s="203" t="s">
        <v>176</v>
      </c>
      <c r="E108" s="205">
        <v>0.56999999999999995</v>
      </c>
      <c r="F108" s="205">
        <v>0.15104999999999999</v>
      </c>
    </row>
    <row r="109" spans="1:7" s="163" customFormat="1" ht="66" x14ac:dyDescent="0.25">
      <c r="A109" s="176" t="s">
        <v>509</v>
      </c>
      <c r="B109" s="177" t="s">
        <v>1484</v>
      </c>
      <c r="C109" s="177" t="s">
        <v>1483</v>
      </c>
      <c r="D109" s="178" t="s">
        <v>1482</v>
      </c>
      <c r="E109" s="305">
        <v>0.155</v>
      </c>
      <c r="F109" s="306"/>
      <c r="G109" s="164"/>
    </row>
    <row r="110" spans="1:7" s="183" customFormat="1" outlineLevel="1" x14ac:dyDescent="0.25">
      <c r="A110" s="179" t="s">
        <v>743</v>
      </c>
      <c r="B110" s="180" t="s">
        <v>544</v>
      </c>
      <c r="C110" s="181" t="s">
        <v>543</v>
      </c>
      <c r="D110" s="180" t="s">
        <v>540</v>
      </c>
      <c r="E110" s="182">
        <v>8.5</v>
      </c>
      <c r="F110" s="182">
        <v>1.3174999999999999</v>
      </c>
    </row>
    <row r="111" spans="1:7" s="193" customFormat="1" outlineLevel="1" x14ac:dyDescent="0.25">
      <c r="A111" s="189" t="s">
        <v>742</v>
      </c>
      <c r="B111" s="190" t="s">
        <v>412</v>
      </c>
      <c r="C111" s="191" t="s">
        <v>1245</v>
      </c>
      <c r="D111" s="190" t="s">
        <v>462</v>
      </c>
      <c r="E111" s="192">
        <v>0.6</v>
      </c>
      <c r="F111" s="192">
        <v>9.2999999999999999E-2</v>
      </c>
    </row>
    <row r="112" spans="1:7" s="188" customFormat="1" outlineLevel="1" x14ac:dyDescent="0.25">
      <c r="A112" s="198" t="s">
        <v>741</v>
      </c>
      <c r="B112" s="199" t="s">
        <v>454</v>
      </c>
      <c r="C112" s="200" t="s">
        <v>453</v>
      </c>
      <c r="D112" s="199" t="s">
        <v>206</v>
      </c>
      <c r="E112" s="201">
        <v>0.23</v>
      </c>
      <c r="F112" s="201">
        <v>3.5650000000000001E-2</v>
      </c>
    </row>
    <row r="113" spans="1:7" s="188" customFormat="1" outlineLevel="1" x14ac:dyDescent="0.25">
      <c r="A113" s="202" t="s">
        <v>740</v>
      </c>
      <c r="B113" s="203" t="s">
        <v>1203</v>
      </c>
      <c r="C113" s="204" t="s">
        <v>1202</v>
      </c>
      <c r="D113" s="203" t="s">
        <v>176</v>
      </c>
      <c r="E113" s="205">
        <v>1.2E-4</v>
      </c>
      <c r="F113" s="205">
        <v>1.9000000000000001E-5</v>
      </c>
    </row>
    <row r="114" spans="1:7" s="188" customFormat="1" outlineLevel="1" x14ac:dyDescent="0.25">
      <c r="A114" s="202" t="s">
        <v>739</v>
      </c>
      <c r="B114" s="203" t="s">
        <v>1195</v>
      </c>
      <c r="C114" s="204" t="s">
        <v>1194</v>
      </c>
      <c r="D114" s="203" t="s">
        <v>176</v>
      </c>
      <c r="E114" s="205">
        <v>6.7000000000000004E-2</v>
      </c>
      <c r="F114" s="205">
        <v>1.0385E-2</v>
      </c>
    </row>
    <row r="115" spans="1:7" s="188" customFormat="1" outlineLevel="1" x14ac:dyDescent="0.25">
      <c r="A115" s="202" t="s">
        <v>738</v>
      </c>
      <c r="B115" s="203" t="s">
        <v>1167</v>
      </c>
      <c r="C115" s="204" t="s">
        <v>1166</v>
      </c>
      <c r="D115" s="203" t="s">
        <v>176</v>
      </c>
      <c r="E115" s="205">
        <v>1.7000000000000001E-2</v>
      </c>
      <c r="F115" s="205">
        <v>2.6350000000000002E-3</v>
      </c>
    </row>
    <row r="116" spans="1:7" s="163" customFormat="1" ht="52.8" x14ac:dyDescent="0.25">
      <c r="A116" s="176" t="s">
        <v>508</v>
      </c>
      <c r="B116" s="177" t="s">
        <v>1481</v>
      </c>
      <c r="C116" s="177" t="s">
        <v>1480</v>
      </c>
      <c r="D116" s="178" t="s">
        <v>1479</v>
      </c>
      <c r="E116" s="305">
        <v>3.52</v>
      </c>
      <c r="F116" s="306"/>
      <c r="G116" s="164"/>
    </row>
    <row r="117" spans="1:7" s="183" customFormat="1" outlineLevel="1" x14ac:dyDescent="0.25">
      <c r="A117" s="179" t="s">
        <v>1478</v>
      </c>
      <c r="B117" s="180" t="s">
        <v>544</v>
      </c>
      <c r="C117" s="181" t="s">
        <v>543</v>
      </c>
      <c r="D117" s="180" t="s">
        <v>540</v>
      </c>
      <c r="E117" s="182">
        <v>4.3899999999999997</v>
      </c>
      <c r="F117" s="182">
        <v>15.4528</v>
      </c>
    </row>
    <row r="118" spans="1:7" s="188" customFormat="1" outlineLevel="1" x14ac:dyDescent="0.25">
      <c r="A118" s="198" t="s">
        <v>1477</v>
      </c>
      <c r="B118" s="199" t="s">
        <v>454</v>
      </c>
      <c r="C118" s="200" t="s">
        <v>453</v>
      </c>
      <c r="D118" s="199" t="s">
        <v>206</v>
      </c>
      <c r="E118" s="201">
        <v>0.16</v>
      </c>
      <c r="F118" s="201">
        <v>0.56320000000000003</v>
      </c>
    </row>
    <row r="119" spans="1:7" s="188" customFormat="1" outlineLevel="1" x14ac:dyDescent="0.25">
      <c r="A119" s="202" t="s">
        <v>1476</v>
      </c>
      <c r="B119" s="203" t="s">
        <v>1193</v>
      </c>
      <c r="C119" s="204" t="s">
        <v>1192</v>
      </c>
      <c r="D119" s="203" t="s">
        <v>176</v>
      </c>
      <c r="E119" s="205">
        <v>8.9999999999999993E-3</v>
      </c>
      <c r="F119" s="205">
        <v>3.168E-2</v>
      </c>
    </row>
    <row r="120" spans="1:7" s="163" customFormat="1" ht="12.75" customHeight="1" x14ac:dyDescent="0.25">
      <c r="A120" s="225"/>
      <c r="B120" s="226"/>
      <c r="C120" s="317" t="s">
        <v>620</v>
      </c>
      <c r="D120" s="317"/>
      <c r="E120" s="226"/>
      <c r="F120" s="227"/>
    </row>
    <row r="121" spans="1:7" s="163" customFormat="1" ht="39.6" x14ac:dyDescent="0.25">
      <c r="A121" s="176" t="s">
        <v>507</v>
      </c>
      <c r="B121" s="177" t="s">
        <v>1475</v>
      </c>
      <c r="C121" s="177" t="s">
        <v>1474</v>
      </c>
      <c r="D121" s="178" t="s">
        <v>1473</v>
      </c>
      <c r="E121" s="305">
        <v>0.28325</v>
      </c>
      <c r="F121" s="306"/>
      <c r="G121" s="164"/>
    </row>
    <row r="122" spans="1:7" s="183" customFormat="1" outlineLevel="1" x14ac:dyDescent="0.25">
      <c r="A122" s="179" t="s">
        <v>737</v>
      </c>
      <c r="B122" s="180" t="s">
        <v>544</v>
      </c>
      <c r="C122" s="181" t="s">
        <v>543</v>
      </c>
      <c r="D122" s="180" t="s">
        <v>540</v>
      </c>
      <c r="E122" s="182">
        <v>104.28</v>
      </c>
      <c r="F122" s="182">
        <v>29.537299999999998</v>
      </c>
    </row>
    <row r="123" spans="1:7" s="193" customFormat="1" outlineLevel="1" x14ac:dyDescent="0.25">
      <c r="A123" s="189" t="s">
        <v>736</v>
      </c>
      <c r="B123" s="190" t="s">
        <v>514</v>
      </c>
      <c r="C123" s="191" t="s">
        <v>513</v>
      </c>
      <c r="D123" s="190" t="s">
        <v>462</v>
      </c>
      <c r="E123" s="192">
        <v>1.79</v>
      </c>
      <c r="F123" s="192">
        <v>0.50701799999999997</v>
      </c>
    </row>
    <row r="124" spans="1:7" s="188" customFormat="1" outlineLevel="1" x14ac:dyDescent="0.25">
      <c r="A124" s="198" t="s">
        <v>735</v>
      </c>
      <c r="B124" s="199" t="s">
        <v>1233</v>
      </c>
      <c r="C124" s="200" t="s">
        <v>1232</v>
      </c>
      <c r="D124" s="199" t="s">
        <v>206</v>
      </c>
      <c r="E124" s="201">
        <v>0.105</v>
      </c>
      <c r="F124" s="201">
        <v>2.9741E-2</v>
      </c>
    </row>
    <row r="125" spans="1:7" s="188" customFormat="1" outlineLevel="1" x14ac:dyDescent="0.25">
      <c r="A125" s="202" t="s">
        <v>1472</v>
      </c>
      <c r="B125" s="203" t="s">
        <v>423</v>
      </c>
      <c r="C125" s="204" t="s">
        <v>422</v>
      </c>
      <c r="D125" s="203" t="s">
        <v>176</v>
      </c>
      <c r="E125" s="205">
        <v>2.0999999999999999E-3</v>
      </c>
      <c r="F125" s="205">
        <v>5.9500000000000004E-4</v>
      </c>
    </row>
    <row r="126" spans="1:7" s="188" customFormat="1" outlineLevel="1" x14ac:dyDescent="0.25">
      <c r="A126" s="202" t="s">
        <v>1471</v>
      </c>
      <c r="B126" s="203" t="s">
        <v>420</v>
      </c>
      <c r="C126" s="204" t="s">
        <v>419</v>
      </c>
      <c r="D126" s="203" t="s">
        <v>176</v>
      </c>
      <c r="E126" s="205">
        <v>4.13E-3</v>
      </c>
      <c r="F126" s="205">
        <v>1.17E-3</v>
      </c>
    </row>
    <row r="127" spans="1:7" s="188" customFormat="1" outlineLevel="1" x14ac:dyDescent="0.25">
      <c r="A127" s="202" t="s">
        <v>1470</v>
      </c>
      <c r="B127" s="203" t="s">
        <v>372</v>
      </c>
      <c r="C127" s="204" t="s">
        <v>371</v>
      </c>
      <c r="D127" s="203" t="s">
        <v>179</v>
      </c>
      <c r="E127" s="205">
        <v>89</v>
      </c>
      <c r="F127" s="205">
        <v>25.209299999999999</v>
      </c>
    </row>
    <row r="128" spans="1:7" s="188" customFormat="1" ht="24" outlineLevel="1" x14ac:dyDescent="0.25">
      <c r="A128" s="202" t="s">
        <v>1469</v>
      </c>
      <c r="B128" s="203" t="s">
        <v>328</v>
      </c>
      <c r="C128" s="204" t="s">
        <v>327</v>
      </c>
      <c r="D128" s="203" t="s">
        <v>206</v>
      </c>
      <c r="E128" s="205">
        <v>0.08</v>
      </c>
      <c r="F128" s="205">
        <v>2.266E-2</v>
      </c>
    </row>
    <row r="129" spans="1:7" s="163" customFormat="1" x14ac:dyDescent="0.25">
      <c r="A129" s="176" t="s">
        <v>504</v>
      </c>
      <c r="B129" s="177" t="s">
        <v>178</v>
      </c>
      <c r="C129" s="177" t="s">
        <v>1076</v>
      </c>
      <c r="D129" s="178" t="s">
        <v>179</v>
      </c>
      <c r="E129" s="315">
        <v>28.324999999999999</v>
      </c>
      <c r="F129" s="316"/>
      <c r="G129" s="164"/>
    </row>
    <row r="130" spans="1:7" s="163" customFormat="1" ht="92.4" x14ac:dyDescent="0.25">
      <c r="A130" s="176" t="s">
        <v>503</v>
      </c>
      <c r="B130" s="177" t="s">
        <v>618</v>
      </c>
      <c r="C130" s="177" t="s">
        <v>617</v>
      </c>
      <c r="D130" s="178" t="s">
        <v>545</v>
      </c>
      <c r="E130" s="305">
        <v>0.30425000000000002</v>
      </c>
      <c r="F130" s="306"/>
      <c r="G130" s="164"/>
    </row>
    <row r="131" spans="1:7" s="183" customFormat="1" outlineLevel="1" x14ac:dyDescent="0.25">
      <c r="A131" s="179" t="s">
        <v>734</v>
      </c>
      <c r="B131" s="180" t="s">
        <v>544</v>
      </c>
      <c r="C131" s="181" t="s">
        <v>543</v>
      </c>
      <c r="D131" s="180" t="s">
        <v>540</v>
      </c>
      <c r="E131" s="182">
        <v>89.47</v>
      </c>
      <c r="F131" s="182">
        <v>27.2212</v>
      </c>
    </row>
    <row r="132" spans="1:7" s="193" customFormat="1" outlineLevel="1" x14ac:dyDescent="0.25">
      <c r="A132" s="189" t="s">
        <v>733</v>
      </c>
      <c r="B132" s="190" t="s">
        <v>484</v>
      </c>
      <c r="C132" s="191" t="s">
        <v>483</v>
      </c>
      <c r="D132" s="190" t="s">
        <v>462</v>
      </c>
      <c r="E132" s="192">
        <v>3.84</v>
      </c>
      <c r="F132" s="192">
        <v>1.1682999999999999</v>
      </c>
    </row>
    <row r="133" spans="1:7" s="193" customFormat="1" outlineLevel="1" x14ac:dyDescent="0.25">
      <c r="A133" s="194" t="s">
        <v>732</v>
      </c>
      <c r="B133" s="195" t="s">
        <v>473</v>
      </c>
      <c r="C133" s="196" t="s">
        <v>472</v>
      </c>
      <c r="D133" s="195" t="s">
        <v>462</v>
      </c>
      <c r="E133" s="197">
        <v>5.91</v>
      </c>
      <c r="F133" s="197">
        <v>1.7981</v>
      </c>
    </row>
    <row r="134" spans="1:7" s="188" customFormat="1" outlineLevel="1" x14ac:dyDescent="0.25">
      <c r="A134" s="198" t="s">
        <v>731</v>
      </c>
      <c r="B134" s="199" t="s">
        <v>388</v>
      </c>
      <c r="C134" s="200" t="s">
        <v>387</v>
      </c>
      <c r="D134" s="199" t="s">
        <v>170</v>
      </c>
      <c r="E134" s="201">
        <v>533</v>
      </c>
      <c r="F134" s="201">
        <v>162.1652</v>
      </c>
    </row>
    <row r="135" spans="1:7" s="188" customFormat="1" outlineLevel="1" x14ac:dyDescent="0.25">
      <c r="A135" s="202" t="s">
        <v>730</v>
      </c>
      <c r="B135" s="203" t="s">
        <v>229</v>
      </c>
      <c r="C135" s="204" t="s">
        <v>228</v>
      </c>
      <c r="D135" s="203" t="s">
        <v>212</v>
      </c>
      <c r="E135" s="205">
        <v>1.92</v>
      </c>
      <c r="F135" s="205">
        <v>0.58416000000000001</v>
      </c>
    </row>
    <row r="136" spans="1:7" s="188" customFormat="1" ht="24" outlineLevel="1" x14ac:dyDescent="0.25">
      <c r="A136" s="202" t="s">
        <v>729</v>
      </c>
      <c r="B136" s="203" t="s">
        <v>226</v>
      </c>
      <c r="C136" s="204" t="s">
        <v>225</v>
      </c>
      <c r="D136" s="203" t="s">
        <v>170</v>
      </c>
      <c r="E136" s="205">
        <v>40</v>
      </c>
      <c r="F136" s="205">
        <v>12.17</v>
      </c>
    </row>
    <row r="137" spans="1:7" s="188" customFormat="1" outlineLevel="1" x14ac:dyDescent="0.25">
      <c r="A137" s="202" t="s">
        <v>728</v>
      </c>
      <c r="B137" s="203" t="s">
        <v>208</v>
      </c>
      <c r="C137" s="204" t="s">
        <v>207</v>
      </c>
      <c r="D137" s="203" t="s">
        <v>179</v>
      </c>
      <c r="E137" s="205">
        <v>100</v>
      </c>
      <c r="F137" s="205">
        <v>30.425000000000001</v>
      </c>
    </row>
    <row r="138" spans="1:7" s="163" customFormat="1" ht="92.4" x14ac:dyDescent="0.25">
      <c r="A138" s="238" t="s">
        <v>502</v>
      </c>
      <c r="B138" s="239" t="s">
        <v>1468</v>
      </c>
      <c r="C138" s="239" t="s">
        <v>1467</v>
      </c>
      <c r="D138" s="240" t="s">
        <v>619</v>
      </c>
      <c r="E138" s="321">
        <v>0.34875</v>
      </c>
      <c r="F138" s="322"/>
      <c r="G138" s="164"/>
    </row>
    <row r="139" spans="1:7" s="183" customFormat="1" outlineLevel="1" x14ac:dyDescent="0.25">
      <c r="A139" s="241" t="s">
        <v>727</v>
      </c>
      <c r="B139" s="242" t="s">
        <v>544</v>
      </c>
      <c r="C139" s="243" t="s">
        <v>543</v>
      </c>
      <c r="D139" s="242" t="s">
        <v>540</v>
      </c>
      <c r="E139" s="244">
        <v>115.42</v>
      </c>
      <c r="F139" s="244">
        <v>40.252699999999997</v>
      </c>
    </row>
    <row r="140" spans="1:7" s="193" customFormat="1" outlineLevel="1" x14ac:dyDescent="0.25">
      <c r="A140" s="245" t="s">
        <v>726</v>
      </c>
      <c r="B140" s="246" t="s">
        <v>484</v>
      </c>
      <c r="C140" s="247" t="s">
        <v>483</v>
      </c>
      <c r="D140" s="246" t="s">
        <v>462</v>
      </c>
      <c r="E140" s="248">
        <v>6.8</v>
      </c>
      <c r="F140" s="248">
        <v>2.3715000000000002</v>
      </c>
    </row>
    <row r="141" spans="1:7" s="193" customFormat="1" outlineLevel="1" x14ac:dyDescent="0.25">
      <c r="A141" s="249" t="s">
        <v>725</v>
      </c>
      <c r="B141" s="250" t="s">
        <v>473</v>
      </c>
      <c r="C141" s="251" t="s">
        <v>472</v>
      </c>
      <c r="D141" s="250" t="s">
        <v>462</v>
      </c>
      <c r="E141" s="252">
        <v>10.46</v>
      </c>
      <c r="F141" s="252">
        <v>3.6478999999999999</v>
      </c>
    </row>
    <row r="142" spans="1:7" s="188" customFormat="1" outlineLevel="1" x14ac:dyDescent="0.25">
      <c r="A142" s="253" t="s">
        <v>724</v>
      </c>
      <c r="B142" s="254" t="s">
        <v>1207</v>
      </c>
      <c r="C142" s="255" t="s">
        <v>1206</v>
      </c>
      <c r="D142" s="254" t="s">
        <v>179</v>
      </c>
      <c r="E142" s="256">
        <v>100</v>
      </c>
      <c r="F142" s="256">
        <v>34.875</v>
      </c>
    </row>
    <row r="143" spans="1:7" s="188" customFormat="1" outlineLevel="1" x14ac:dyDescent="0.25">
      <c r="A143" s="257" t="s">
        <v>723</v>
      </c>
      <c r="B143" s="258" t="s">
        <v>388</v>
      </c>
      <c r="C143" s="259" t="s">
        <v>387</v>
      </c>
      <c r="D143" s="258" t="s">
        <v>170</v>
      </c>
      <c r="E143" s="260">
        <v>533</v>
      </c>
      <c r="F143" s="260">
        <v>185.8837</v>
      </c>
    </row>
    <row r="144" spans="1:7" s="188" customFormat="1" outlineLevel="1" x14ac:dyDescent="0.25">
      <c r="A144" s="257" t="s">
        <v>1466</v>
      </c>
      <c r="B144" s="258" t="s">
        <v>229</v>
      </c>
      <c r="C144" s="259" t="s">
        <v>228</v>
      </c>
      <c r="D144" s="258" t="s">
        <v>212</v>
      </c>
      <c r="E144" s="260">
        <v>1.92</v>
      </c>
      <c r="F144" s="260">
        <v>0.66959999999999997</v>
      </c>
    </row>
    <row r="145" spans="1:7" s="188" customFormat="1" ht="24" outlineLevel="1" x14ac:dyDescent="0.25">
      <c r="A145" s="257" t="s">
        <v>1465</v>
      </c>
      <c r="B145" s="258" t="s">
        <v>226</v>
      </c>
      <c r="C145" s="259" t="s">
        <v>225</v>
      </c>
      <c r="D145" s="258" t="s">
        <v>170</v>
      </c>
      <c r="E145" s="260">
        <v>35</v>
      </c>
      <c r="F145" s="260">
        <v>12.206300000000001</v>
      </c>
    </row>
    <row r="146" spans="1:7" s="163" customFormat="1" ht="92.4" x14ac:dyDescent="0.25">
      <c r="A146" s="238" t="s">
        <v>499</v>
      </c>
      <c r="B146" s="239" t="s">
        <v>1464</v>
      </c>
      <c r="C146" s="239" t="s">
        <v>1463</v>
      </c>
      <c r="D146" s="240" t="s">
        <v>619</v>
      </c>
      <c r="E146" s="321">
        <v>0.72599999999999998</v>
      </c>
      <c r="F146" s="322"/>
      <c r="G146" s="164"/>
    </row>
    <row r="147" spans="1:7" s="183" customFormat="1" outlineLevel="1" x14ac:dyDescent="0.25">
      <c r="A147" s="241" t="s">
        <v>722</v>
      </c>
      <c r="B147" s="242" t="s">
        <v>544</v>
      </c>
      <c r="C147" s="243" t="s">
        <v>543</v>
      </c>
      <c r="D147" s="242" t="s">
        <v>540</v>
      </c>
      <c r="E147" s="244">
        <v>90.89</v>
      </c>
      <c r="F147" s="244">
        <v>65.986099999999993</v>
      </c>
    </row>
    <row r="148" spans="1:7" s="193" customFormat="1" outlineLevel="1" x14ac:dyDescent="0.25">
      <c r="A148" s="245" t="s">
        <v>721</v>
      </c>
      <c r="B148" s="246" t="s">
        <v>484</v>
      </c>
      <c r="C148" s="247" t="s">
        <v>483</v>
      </c>
      <c r="D148" s="246" t="s">
        <v>462</v>
      </c>
      <c r="E148" s="248">
        <v>6.12</v>
      </c>
      <c r="F148" s="248">
        <v>4.4431000000000003</v>
      </c>
    </row>
    <row r="149" spans="1:7" s="193" customFormat="1" outlineLevel="1" x14ac:dyDescent="0.25">
      <c r="A149" s="249" t="s">
        <v>720</v>
      </c>
      <c r="B149" s="250" t="s">
        <v>473</v>
      </c>
      <c r="C149" s="251" t="s">
        <v>472</v>
      </c>
      <c r="D149" s="250" t="s">
        <v>462</v>
      </c>
      <c r="E149" s="252">
        <v>9.42</v>
      </c>
      <c r="F149" s="252">
        <v>6.8388999999999998</v>
      </c>
    </row>
    <row r="150" spans="1:7" s="188" customFormat="1" outlineLevel="1" x14ac:dyDescent="0.25">
      <c r="A150" s="253" t="s">
        <v>719</v>
      </c>
      <c r="B150" s="254" t="s">
        <v>388</v>
      </c>
      <c r="C150" s="255" t="s">
        <v>387</v>
      </c>
      <c r="D150" s="254" t="s">
        <v>170</v>
      </c>
      <c r="E150" s="256">
        <v>240</v>
      </c>
      <c r="F150" s="256">
        <v>174.24</v>
      </c>
    </row>
    <row r="151" spans="1:7" s="188" customFormat="1" outlineLevel="1" x14ac:dyDescent="0.25">
      <c r="A151" s="257" t="s">
        <v>718</v>
      </c>
      <c r="B151" s="258" t="s">
        <v>229</v>
      </c>
      <c r="C151" s="259" t="s">
        <v>228</v>
      </c>
      <c r="D151" s="258" t="s">
        <v>212</v>
      </c>
      <c r="E151" s="260">
        <v>0.84</v>
      </c>
      <c r="F151" s="260">
        <v>0.60984000000000005</v>
      </c>
    </row>
    <row r="152" spans="1:7" s="188" customFormat="1" ht="24" outlineLevel="1" x14ac:dyDescent="0.25">
      <c r="A152" s="257" t="s">
        <v>717</v>
      </c>
      <c r="B152" s="258" t="s">
        <v>226</v>
      </c>
      <c r="C152" s="259" t="s">
        <v>225</v>
      </c>
      <c r="D152" s="258" t="s">
        <v>170</v>
      </c>
      <c r="E152" s="260">
        <v>35</v>
      </c>
      <c r="F152" s="260">
        <v>25.41</v>
      </c>
    </row>
    <row r="153" spans="1:7" s="188" customFormat="1" outlineLevel="1" x14ac:dyDescent="0.25">
      <c r="A153" s="257" t="s">
        <v>716</v>
      </c>
      <c r="B153" s="258" t="s">
        <v>1132</v>
      </c>
      <c r="C153" s="259" t="s">
        <v>1131</v>
      </c>
      <c r="D153" s="258" t="s">
        <v>179</v>
      </c>
      <c r="E153" s="260">
        <v>100</v>
      </c>
      <c r="F153" s="260">
        <v>72.599999999999994</v>
      </c>
    </row>
    <row r="154" spans="1:7" s="163" customFormat="1" ht="92.4" x14ac:dyDescent="0.25">
      <c r="A154" s="176" t="s">
        <v>496</v>
      </c>
      <c r="B154" s="177" t="s">
        <v>616</v>
      </c>
      <c r="C154" s="177" t="s">
        <v>615</v>
      </c>
      <c r="D154" s="178" t="s">
        <v>551</v>
      </c>
      <c r="E154" s="305">
        <v>0.19500000000000001</v>
      </c>
      <c r="F154" s="306"/>
      <c r="G154" s="164"/>
    </row>
    <row r="155" spans="1:7" s="183" customFormat="1" outlineLevel="1" x14ac:dyDescent="0.25">
      <c r="A155" s="179" t="s">
        <v>1462</v>
      </c>
      <c r="B155" s="180" t="s">
        <v>544</v>
      </c>
      <c r="C155" s="181" t="s">
        <v>543</v>
      </c>
      <c r="D155" s="180" t="s">
        <v>540</v>
      </c>
      <c r="E155" s="182">
        <v>21.19</v>
      </c>
      <c r="F155" s="182">
        <v>4.1319999999999997</v>
      </c>
    </row>
    <row r="156" spans="1:7" s="188" customFormat="1" outlineLevel="1" x14ac:dyDescent="0.25">
      <c r="A156" s="198" t="s">
        <v>1461</v>
      </c>
      <c r="B156" s="199" t="s">
        <v>220</v>
      </c>
      <c r="C156" s="200" t="s">
        <v>219</v>
      </c>
      <c r="D156" s="199" t="s">
        <v>177</v>
      </c>
      <c r="E156" s="201">
        <v>100</v>
      </c>
      <c r="F156" s="201">
        <v>19.5</v>
      </c>
    </row>
    <row r="157" spans="1:7" s="163" customFormat="1" ht="12.75" customHeight="1" x14ac:dyDescent="0.25">
      <c r="A157" s="225"/>
      <c r="B157" s="226"/>
      <c r="C157" s="317" t="s">
        <v>612</v>
      </c>
      <c r="D157" s="317"/>
      <c r="E157" s="226"/>
      <c r="F157" s="227"/>
    </row>
    <row r="158" spans="1:7" s="163" customFormat="1" ht="12.75" customHeight="1" x14ac:dyDescent="0.25">
      <c r="A158" s="225"/>
      <c r="B158" s="226"/>
      <c r="C158" s="317" t="s">
        <v>611</v>
      </c>
      <c r="D158" s="317"/>
      <c r="E158" s="226"/>
      <c r="F158" s="227"/>
    </row>
    <row r="159" spans="1:7" s="163" customFormat="1" ht="52.8" x14ac:dyDescent="0.25">
      <c r="A159" s="176" t="s">
        <v>495</v>
      </c>
      <c r="B159" s="177" t="s">
        <v>610</v>
      </c>
      <c r="C159" s="177" t="s">
        <v>609</v>
      </c>
      <c r="D159" s="178" t="s">
        <v>545</v>
      </c>
      <c r="E159" s="305">
        <v>1.6675</v>
      </c>
      <c r="F159" s="306"/>
      <c r="G159" s="164"/>
    </row>
    <row r="160" spans="1:7" s="183" customFormat="1" outlineLevel="1" x14ac:dyDescent="0.25">
      <c r="A160" s="179" t="s">
        <v>715</v>
      </c>
      <c r="B160" s="180" t="s">
        <v>544</v>
      </c>
      <c r="C160" s="181" t="s">
        <v>543</v>
      </c>
      <c r="D160" s="180" t="s">
        <v>540</v>
      </c>
      <c r="E160" s="182">
        <v>28.38</v>
      </c>
      <c r="F160" s="182">
        <v>47.323700000000002</v>
      </c>
    </row>
    <row r="161" spans="1:7" s="163" customFormat="1" x14ac:dyDescent="0.25">
      <c r="A161" s="176" t="s">
        <v>494</v>
      </c>
      <c r="B161" s="177" t="s">
        <v>178</v>
      </c>
      <c r="C161" s="177" t="s">
        <v>1077</v>
      </c>
      <c r="D161" s="178" t="s">
        <v>179</v>
      </c>
      <c r="E161" s="315">
        <v>171.7525</v>
      </c>
      <c r="F161" s="316"/>
      <c r="G161" s="164"/>
    </row>
    <row r="162" spans="1:7" s="163" customFormat="1" ht="52.8" x14ac:dyDescent="0.25">
      <c r="A162" s="176" t="s">
        <v>493</v>
      </c>
      <c r="B162" s="177" t="s">
        <v>608</v>
      </c>
      <c r="C162" s="177" t="s">
        <v>607</v>
      </c>
      <c r="D162" s="178" t="s">
        <v>545</v>
      </c>
      <c r="E162" s="305">
        <v>1.6675</v>
      </c>
      <c r="F162" s="306"/>
      <c r="G162" s="164"/>
    </row>
    <row r="163" spans="1:7" s="183" customFormat="1" outlineLevel="1" x14ac:dyDescent="0.25">
      <c r="A163" s="179" t="s">
        <v>714</v>
      </c>
      <c r="B163" s="180" t="s">
        <v>544</v>
      </c>
      <c r="C163" s="181" t="s">
        <v>543</v>
      </c>
      <c r="D163" s="180" t="s">
        <v>540</v>
      </c>
      <c r="E163" s="182">
        <v>39.51</v>
      </c>
      <c r="F163" s="182">
        <v>65.882900000000006</v>
      </c>
    </row>
    <row r="164" spans="1:7" s="193" customFormat="1" outlineLevel="1" x14ac:dyDescent="0.25">
      <c r="A164" s="189" t="s">
        <v>713</v>
      </c>
      <c r="B164" s="190" t="s">
        <v>530</v>
      </c>
      <c r="C164" s="191" t="s">
        <v>529</v>
      </c>
      <c r="D164" s="190" t="s">
        <v>462</v>
      </c>
      <c r="E164" s="192">
        <v>9.07</v>
      </c>
      <c r="F164" s="192">
        <v>15.1242</v>
      </c>
    </row>
    <row r="165" spans="1:7" s="188" customFormat="1" outlineLevel="1" x14ac:dyDescent="0.25">
      <c r="A165" s="198" t="s">
        <v>712</v>
      </c>
      <c r="B165" s="199" t="s">
        <v>454</v>
      </c>
      <c r="C165" s="200" t="s">
        <v>453</v>
      </c>
      <c r="D165" s="199" t="s">
        <v>206</v>
      </c>
      <c r="E165" s="201">
        <v>3.5</v>
      </c>
      <c r="F165" s="201">
        <v>5.8361999999999998</v>
      </c>
    </row>
    <row r="166" spans="1:7" s="188" customFormat="1" outlineLevel="1" x14ac:dyDescent="0.25">
      <c r="A166" s="202" t="s">
        <v>1460</v>
      </c>
      <c r="B166" s="203" t="s">
        <v>447</v>
      </c>
      <c r="C166" s="204" t="s">
        <v>446</v>
      </c>
      <c r="D166" s="203" t="s">
        <v>206</v>
      </c>
      <c r="E166" s="205">
        <v>2.04</v>
      </c>
      <c r="F166" s="205">
        <v>3.4016999999999999</v>
      </c>
    </row>
    <row r="167" spans="1:7" s="163" customFormat="1" ht="52.8" x14ac:dyDescent="0.25">
      <c r="A167" s="176" t="s">
        <v>490</v>
      </c>
      <c r="B167" s="177" t="s">
        <v>606</v>
      </c>
      <c r="C167" s="177" t="s">
        <v>605</v>
      </c>
      <c r="D167" s="178" t="s">
        <v>545</v>
      </c>
      <c r="E167" s="305">
        <v>1.6675</v>
      </c>
      <c r="F167" s="306"/>
      <c r="G167" s="164"/>
    </row>
    <row r="168" spans="1:7" s="183" customFormat="1" outlineLevel="1" x14ac:dyDescent="0.25">
      <c r="A168" s="179" t="s">
        <v>711</v>
      </c>
      <c r="B168" s="180" t="s">
        <v>544</v>
      </c>
      <c r="C168" s="181" t="s">
        <v>543</v>
      </c>
      <c r="D168" s="180" t="s">
        <v>540</v>
      </c>
      <c r="E168" s="182">
        <v>2</v>
      </c>
      <c r="F168" s="182">
        <v>3.335</v>
      </c>
    </row>
    <row r="169" spans="1:7" s="193" customFormat="1" outlineLevel="1" x14ac:dyDescent="0.25">
      <c r="A169" s="189" t="s">
        <v>710</v>
      </c>
      <c r="B169" s="190" t="s">
        <v>530</v>
      </c>
      <c r="C169" s="191" t="s">
        <v>529</v>
      </c>
      <c r="D169" s="190" t="s">
        <v>462</v>
      </c>
      <c r="E169" s="192">
        <v>9.2799999999999994</v>
      </c>
      <c r="F169" s="192">
        <v>15.474399999999999</v>
      </c>
    </row>
    <row r="170" spans="1:7" s="188" customFormat="1" outlineLevel="1" x14ac:dyDescent="0.25">
      <c r="A170" s="198" t="s">
        <v>709</v>
      </c>
      <c r="B170" s="199" t="s">
        <v>447</v>
      </c>
      <c r="C170" s="200" t="s">
        <v>446</v>
      </c>
      <c r="D170" s="199" t="s">
        <v>206</v>
      </c>
      <c r="E170" s="201">
        <v>2.04</v>
      </c>
      <c r="F170" s="201">
        <v>3.4016999999999999</v>
      </c>
    </row>
    <row r="171" spans="1:7" s="163" customFormat="1" ht="52.8" x14ac:dyDescent="0.25">
      <c r="A171" s="176" t="s">
        <v>489</v>
      </c>
      <c r="B171" s="177" t="s">
        <v>604</v>
      </c>
      <c r="C171" s="177" t="s">
        <v>603</v>
      </c>
      <c r="D171" s="178" t="s">
        <v>545</v>
      </c>
      <c r="E171" s="305">
        <v>1.6675</v>
      </c>
      <c r="F171" s="306"/>
      <c r="G171" s="164"/>
    </row>
    <row r="172" spans="1:7" s="183" customFormat="1" outlineLevel="1" x14ac:dyDescent="0.25">
      <c r="A172" s="179" t="s">
        <v>708</v>
      </c>
      <c r="B172" s="180" t="s">
        <v>544</v>
      </c>
      <c r="C172" s="181" t="s">
        <v>543</v>
      </c>
      <c r="D172" s="180" t="s">
        <v>540</v>
      </c>
      <c r="E172" s="182">
        <v>19.84</v>
      </c>
      <c r="F172" s="182">
        <v>33.083199999999998</v>
      </c>
    </row>
    <row r="173" spans="1:7" s="188" customFormat="1" outlineLevel="1" x14ac:dyDescent="0.25">
      <c r="A173" s="198" t="s">
        <v>707</v>
      </c>
      <c r="B173" s="199" t="s">
        <v>223</v>
      </c>
      <c r="C173" s="200" t="s">
        <v>222</v>
      </c>
      <c r="D173" s="199" t="s">
        <v>179</v>
      </c>
      <c r="E173" s="201">
        <v>102</v>
      </c>
      <c r="F173" s="201">
        <v>170.08500000000001</v>
      </c>
    </row>
    <row r="174" spans="1:7" s="188" customFormat="1" outlineLevel="1" x14ac:dyDescent="0.25">
      <c r="A174" s="202" t="s">
        <v>706</v>
      </c>
      <c r="B174" s="203" t="s">
        <v>217</v>
      </c>
      <c r="C174" s="204" t="s">
        <v>216</v>
      </c>
      <c r="D174" s="203" t="s">
        <v>179</v>
      </c>
      <c r="E174" s="205">
        <v>104</v>
      </c>
      <c r="F174" s="205">
        <v>173.42</v>
      </c>
    </row>
    <row r="175" spans="1:7" s="163" customFormat="1" ht="52.8" x14ac:dyDescent="0.25">
      <c r="A175" s="176" t="s">
        <v>488</v>
      </c>
      <c r="B175" s="177" t="s">
        <v>1459</v>
      </c>
      <c r="C175" s="177" t="s">
        <v>1458</v>
      </c>
      <c r="D175" s="178" t="s">
        <v>546</v>
      </c>
      <c r="E175" s="305">
        <v>4.1150000000000002</v>
      </c>
      <c r="F175" s="306"/>
      <c r="G175" s="164"/>
    </row>
    <row r="176" spans="1:7" s="183" customFormat="1" outlineLevel="1" x14ac:dyDescent="0.25">
      <c r="A176" s="179" t="s">
        <v>1457</v>
      </c>
      <c r="B176" s="180" t="s">
        <v>544</v>
      </c>
      <c r="C176" s="181" t="s">
        <v>543</v>
      </c>
      <c r="D176" s="180" t="s">
        <v>540</v>
      </c>
      <c r="E176" s="182">
        <v>6.66</v>
      </c>
      <c r="F176" s="182">
        <v>27.405899999999999</v>
      </c>
    </row>
    <row r="177" spans="1:7" s="193" customFormat="1" outlineLevel="1" x14ac:dyDescent="0.25">
      <c r="A177" s="189" t="s">
        <v>1456</v>
      </c>
      <c r="B177" s="190" t="s">
        <v>526</v>
      </c>
      <c r="C177" s="191" t="s">
        <v>525</v>
      </c>
      <c r="D177" s="190" t="s">
        <v>462</v>
      </c>
      <c r="E177" s="192">
        <v>1.33</v>
      </c>
      <c r="F177" s="192">
        <v>5.4729000000000001</v>
      </c>
    </row>
    <row r="178" spans="1:7" s="193" customFormat="1" outlineLevel="1" x14ac:dyDescent="0.25">
      <c r="A178" s="194" t="s">
        <v>1455</v>
      </c>
      <c r="B178" s="195" t="s">
        <v>511</v>
      </c>
      <c r="C178" s="196" t="s">
        <v>510</v>
      </c>
      <c r="D178" s="195" t="s">
        <v>462</v>
      </c>
      <c r="E178" s="197">
        <v>2.0099999999999998</v>
      </c>
      <c r="F178" s="197">
        <v>8.2712000000000003</v>
      </c>
    </row>
    <row r="179" spans="1:7" s="188" customFormat="1" outlineLevel="1" x14ac:dyDescent="0.25">
      <c r="A179" s="198" t="s">
        <v>1454</v>
      </c>
      <c r="B179" s="199" t="s">
        <v>1227</v>
      </c>
      <c r="C179" s="200" t="s">
        <v>1226</v>
      </c>
      <c r="D179" s="199" t="s">
        <v>170</v>
      </c>
      <c r="E179" s="201">
        <v>7</v>
      </c>
      <c r="F179" s="201">
        <v>28.805</v>
      </c>
    </row>
    <row r="180" spans="1:7" s="188" customFormat="1" outlineLevel="1" x14ac:dyDescent="0.25">
      <c r="A180" s="202" t="s">
        <v>1453</v>
      </c>
      <c r="B180" s="203" t="s">
        <v>1225</v>
      </c>
      <c r="C180" s="204" t="s">
        <v>1224</v>
      </c>
      <c r="D180" s="203" t="s">
        <v>170</v>
      </c>
      <c r="E180" s="205">
        <v>7</v>
      </c>
      <c r="F180" s="205">
        <v>28.805</v>
      </c>
    </row>
    <row r="181" spans="1:7" s="188" customFormat="1" outlineLevel="1" x14ac:dyDescent="0.25">
      <c r="A181" s="202" t="s">
        <v>1452</v>
      </c>
      <c r="B181" s="203" t="s">
        <v>1223</v>
      </c>
      <c r="C181" s="204" t="s">
        <v>1222</v>
      </c>
      <c r="D181" s="203" t="s">
        <v>170</v>
      </c>
      <c r="E181" s="205">
        <v>40</v>
      </c>
      <c r="F181" s="205">
        <v>164.6</v>
      </c>
    </row>
    <row r="182" spans="1:7" s="188" customFormat="1" outlineLevel="1" x14ac:dyDescent="0.25">
      <c r="A182" s="202" t="s">
        <v>1451</v>
      </c>
      <c r="B182" s="203" t="s">
        <v>1221</v>
      </c>
      <c r="C182" s="204" t="s">
        <v>1220</v>
      </c>
      <c r="D182" s="203" t="s">
        <v>170</v>
      </c>
      <c r="E182" s="205">
        <v>16</v>
      </c>
      <c r="F182" s="205">
        <v>65.84</v>
      </c>
    </row>
    <row r="183" spans="1:7" s="188" customFormat="1" outlineLevel="1" x14ac:dyDescent="0.25">
      <c r="A183" s="202" t="s">
        <v>1450</v>
      </c>
      <c r="B183" s="203" t="s">
        <v>1213</v>
      </c>
      <c r="C183" s="204" t="s">
        <v>1212</v>
      </c>
      <c r="D183" s="203" t="s">
        <v>240</v>
      </c>
      <c r="E183" s="205">
        <v>26.3</v>
      </c>
      <c r="F183" s="205">
        <v>108.22450000000001</v>
      </c>
    </row>
    <row r="184" spans="1:7" s="188" customFormat="1" outlineLevel="1" x14ac:dyDescent="0.25">
      <c r="A184" s="202" t="s">
        <v>1449</v>
      </c>
      <c r="B184" s="203" t="s">
        <v>1187</v>
      </c>
      <c r="C184" s="204" t="s">
        <v>1186</v>
      </c>
      <c r="D184" s="203" t="s">
        <v>170</v>
      </c>
      <c r="E184" s="205">
        <v>263</v>
      </c>
      <c r="F184" s="205">
        <v>1082.2449999999999</v>
      </c>
    </row>
    <row r="185" spans="1:7" s="188" customFormat="1" outlineLevel="1" x14ac:dyDescent="0.25">
      <c r="A185" s="202" t="s">
        <v>1448</v>
      </c>
      <c r="B185" s="203" t="s">
        <v>1159</v>
      </c>
      <c r="C185" s="204" t="s">
        <v>1158</v>
      </c>
      <c r="D185" s="203" t="s">
        <v>177</v>
      </c>
      <c r="E185" s="205">
        <v>101</v>
      </c>
      <c r="F185" s="205">
        <v>415.61500000000001</v>
      </c>
    </row>
    <row r="186" spans="1:7" s="163" customFormat="1" ht="12.75" customHeight="1" x14ac:dyDescent="0.25">
      <c r="A186" s="225"/>
      <c r="B186" s="226"/>
      <c r="C186" s="317" t="s">
        <v>1447</v>
      </c>
      <c r="D186" s="317"/>
      <c r="E186" s="226"/>
      <c r="F186" s="227"/>
    </row>
    <row r="187" spans="1:7" s="163" customFormat="1" ht="92.4" x14ac:dyDescent="0.25">
      <c r="A187" s="176" t="s">
        <v>485</v>
      </c>
      <c r="B187" s="177" t="s">
        <v>1433</v>
      </c>
      <c r="C187" s="177" t="s">
        <v>1432</v>
      </c>
      <c r="D187" s="178" t="s">
        <v>548</v>
      </c>
      <c r="E187" s="305">
        <v>0.38650000000000001</v>
      </c>
      <c r="F187" s="306"/>
      <c r="G187" s="164"/>
    </row>
    <row r="188" spans="1:7" s="183" customFormat="1" outlineLevel="1" x14ac:dyDescent="0.25">
      <c r="A188" s="179" t="s">
        <v>705</v>
      </c>
      <c r="B188" s="180" t="s">
        <v>544</v>
      </c>
      <c r="C188" s="181" t="s">
        <v>543</v>
      </c>
      <c r="D188" s="180" t="s">
        <v>540</v>
      </c>
      <c r="E188" s="182">
        <v>14.36</v>
      </c>
      <c r="F188" s="182">
        <v>5.5500999999999996</v>
      </c>
    </row>
    <row r="189" spans="1:7" s="188" customFormat="1" outlineLevel="1" x14ac:dyDescent="0.25">
      <c r="A189" s="198" t="s">
        <v>704</v>
      </c>
      <c r="B189" s="199" t="s">
        <v>1136</v>
      </c>
      <c r="C189" s="200" t="s">
        <v>1135</v>
      </c>
      <c r="D189" s="199" t="s">
        <v>179</v>
      </c>
      <c r="E189" s="201">
        <v>115</v>
      </c>
      <c r="F189" s="201">
        <v>44.447499999999998</v>
      </c>
    </row>
    <row r="190" spans="1:7" s="163" customFormat="1" ht="52.8" x14ac:dyDescent="0.25">
      <c r="A190" s="176" t="s">
        <v>482</v>
      </c>
      <c r="B190" s="177" t="s">
        <v>608</v>
      </c>
      <c r="C190" s="177" t="s">
        <v>607</v>
      </c>
      <c r="D190" s="178" t="s">
        <v>545</v>
      </c>
      <c r="E190" s="305">
        <v>0.38650000000000001</v>
      </c>
      <c r="F190" s="306"/>
      <c r="G190" s="164"/>
    </row>
    <row r="191" spans="1:7" s="183" customFormat="1" outlineLevel="1" x14ac:dyDescent="0.25">
      <c r="A191" s="179" t="s">
        <v>1446</v>
      </c>
      <c r="B191" s="180" t="s">
        <v>544</v>
      </c>
      <c r="C191" s="181" t="s">
        <v>543</v>
      </c>
      <c r="D191" s="180" t="s">
        <v>540</v>
      </c>
      <c r="E191" s="182">
        <v>39.51</v>
      </c>
      <c r="F191" s="182">
        <v>15.2706</v>
      </c>
    </row>
    <row r="192" spans="1:7" s="193" customFormat="1" outlineLevel="1" x14ac:dyDescent="0.25">
      <c r="A192" s="189" t="s">
        <v>1445</v>
      </c>
      <c r="B192" s="190" t="s">
        <v>530</v>
      </c>
      <c r="C192" s="191" t="s">
        <v>529</v>
      </c>
      <c r="D192" s="190" t="s">
        <v>462</v>
      </c>
      <c r="E192" s="192">
        <v>9.07</v>
      </c>
      <c r="F192" s="192">
        <v>3.5055999999999998</v>
      </c>
    </row>
    <row r="193" spans="1:7" s="188" customFormat="1" outlineLevel="1" x14ac:dyDescent="0.25">
      <c r="A193" s="198" t="s">
        <v>1444</v>
      </c>
      <c r="B193" s="199" t="s">
        <v>454</v>
      </c>
      <c r="C193" s="200" t="s">
        <v>453</v>
      </c>
      <c r="D193" s="199" t="s">
        <v>206</v>
      </c>
      <c r="E193" s="201">
        <v>3.5</v>
      </c>
      <c r="F193" s="201">
        <v>1.3528</v>
      </c>
    </row>
    <row r="194" spans="1:7" s="188" customFormat="1" outlineLevel="1" x14ac:dyDescent="0.25">
      <c r="A194" s="202" t="s">
        <v>1443</v>
      </c>
      <c r="B194" s="203" t="s">
        <v>447</v>
      </c>
      <c r="C194" s="204" t="s">
        <v>446</v>
      </c>
      <c r="D194" s="203" t="s">
        <v>206</v>
      </c>
      <c r="E194" s="205">
        <v>2.04</v>
      </c>
      <c r="F194" s="205">
        <v>0.78846000000000005</v>
      </c>
    </row>
    <row r="195" spans="1:7" s="163" customFormat="1" ht="52.8" x14ac:dyDescent="0.25">
      <c r="A195" s="176" t="s">
        <v>481</v>
      </c>
      <c r="B195" s="177" t="s">
        <v>1442</v>
      </c>
      <c r="C195" s="177" t="s">
        <v>1441</v>
      </c>
      <c r="D195" s="178" t="s">
        <v>619</v>
      </c>
      <c r="E195" s="305">
        <v>0.38650000000000001</v>
      </c>
      <c r="F195" s="306"/>
      <c r="G195" s="164"/>
    </row>
    <row r="196" spans="1:7" s="183" customFormat="1" outlineLevel="1" x14ac:dyDescent="0.25">
      <c r="A196" s="179" t="s">
        <v>703</v>
      </c>
      <c r="B196" s="180" t="s">
        <v>544</v>
      </c>
      <c r="C196" s="181" t="s">
        <v>543</v>
      </c>
      <c r="D196" s="180" t="s">
        <v>540</v>
      </c>
      <c r="E196" s="182">
        <v>119.78</v>
      </c>
      <c r="F196" s="182">
        <v>46.295000000000002</v>
      </c>
    </row>
    <row r="197" spans="1:7" s="188" customFormat="1" outlineLevel="1" x14ac:dyDescent="0.25">
      <c r="A197" s="184" t="s">
        <v>702</v>
      </c>
      <c r="B197" s="185" t="s">
        <v>539</v>
      </c>
      <c r="C197" s="186" t="s">
        <v>541</v>
      </c>
      <c r="D197" s="185" t="s">
        <v>540</v>
      </c>
      <c r="E197" s="187">
        <v>1.56</v>
      </c>
      <c r="F197" s="187">
        <v>0.60294000000000003</v>
      </c>
    </row>
    <row r="198" spans="1:7" s="193" customFormat="1" outlineLevel="1" x14ac:dyDescent="0.25">
      <c r="A198" s="189" t="s">
        <v>701</v>
      </c>
      <c r="B198" s="190" t="s">
        <v>1234</v>
      </c>
      <c r="C198" s="191" t="s">
        <v>491</v>
      </c>
      <c r="D198" s="190" t="s">
        <v>462</v>
      </c>
      <c r="E198" s="192">
        <v>1.56</v>
      </c>
      <c r="F198" s="192">
        <v>0.60294000000000003</v>
      </c>
    </row>
    <row r="199" spans="1:7" s="188" customFormat="1" outlineLevel="1" x14ac:dyDescent="0.25">
      <c r="A199" s="198" t="s">
        <v>700</v>
      </c>
      <c r="B199" s="199" t="s">
        <v>454</v>
      </c>
      <c r="C199" s="200" t="s">
        <v>453</v>
      </c>
      <c r="D199" s="199" t="s">
        <v>206</v>
      </c>
      <c r="E199" s="201">
        <v>0.1</v>
      </c>
      <c r="F199" s="201">
        <v>3.8649999999999997E-2</v>
      </c>
    </row>
    <row r="200" spans="1:7" s="188" customFormat="1" ht="36" outlineLevel="1" x14ac:dyDescent="0.25">
      <c r="A200" s="202" t="s">
        <v>1440</v>
      </c>
      <c r="B200" s="203" t="s">
        <v>1215</v>
      </c>
      <c r="C200" s="204" t="s">
        <v>1214</v>
      </c>
      <c r="D200" s="203" t="s">
        <v>179</v>
      </c>
      <c r="E200" s="205">
        <v>102</v>
      </c>
      <c r="F200" s="205">
        <v>39.423000000000002</v>
      </c>
    </row>
    <row r="201" spans="1:7" s="188" customFormat="1" outlineLevel="1" x14ac:dyDescent="0.25">
      <c r="A201" s="202" t="s">
        <v>1439</v>
      </c>
      <c r="B201" s="203" t="s">
        <v>1201</v>
      </c>
      <c r="C201" s="204" t="s">
        <v>1200</v>
      </c>
      <c r="D201" s="203" t="s">
        <v>212</v>
      </c>
      <c r="E201" s="205">
        <v>450</v>
      </c>
      <c r="F201" s="205">
        <v>173.92500000000001</v>
      </c>
    </row>
    <row r="202" spans="1:7" s="188" customFormat="1" outlineLevel="1" x14ac:dyDescent="0.25">
      <c r="A202" s="202" t="s">
        <v>1438</v>
      </c>
      <c r="B202" s="203" t="s">
        <v>311</v>
      </c>
      <c r="C202" s="204" t="s">
        <v>310</v>
      </c>
      <c r="D202" s="203" t="s">
        <v>212</v>
      </c>
      <c r="E202" s="205">
        <v>0.5</v>
      </c>
      <c r="F202" s="205">
        <v>0.19325000000000001</v>
      </c>
    </row>
    <row r="203" spans="1:7" s="188" customFormat="1" outlineLevel="1" x14ac:dyDescent="0.25">
      <c r="A203" s="202" t="s">
        <v>1437</v>
      </c>
      <c r="B203" s="203" t="s">
        <v>1138</v>
      </c>
      <c r="C203" s="204" t="s">
        <v>1137</v>
      </c>
      <c r="D203" s="203" t="s">
        <v>176</v>
      </c>
      <c r="E203" s="205">
        <v>0.05</v>
      </c>
      <c r="F203" s="205">
        <v>1.9324999999999998E-2</v>
      </c>
    </row>
    <row r="204" spans="1:7" s="163" customFormat="1" ht="52.8" x14ac:dyDescent="0.25">
      <c r="A204" s="176" t="s">
        <v>480</v>
      </c>
      <c r="B204" s="177" t="s">
        <v>1436</v>
      </c>
      <c r="C204" s="177" t="s">
        <v>1435</v>
      </c>
      <c r="D204" s="178" t="s">
        <v>546</v>
      </c>
      <c r="E204" s="305">
        <v>0.51449999999999996</v>
      </c>
      <c r="F204" s="306"/>
      <c r="G204" s="164"/>
    </row>
    <row r="205" spans="1:7" s="183" customFormat="1" outlineLevel="1" x14ac:dyDescent="0.25">
      <c r="A205" s="179" t="s">
        <v>699</v>
      </c>
      <c r="B205" s="180" t="s">
        <v>544</v>
      </c>
      <c r="C205" s="181" t="s">
        <v>543</v>
      </c>
      <c r="D205" s="180" t="s">
        <v>540</v>
      </c>
      <c r="E205" s="182">
        <v>23.6</v>
      </c>
      <c r="F205" s="182">
        <v>12.142200000000001</v>
      </c>
    </row>
    <row r="206" spans="1:7" s="188" customFormat="1" outlineLevel="1" x14ac:dyDescent="0.25">
      <c r="A206" s="198" t="s">
        <v>698</v>
      </c>
      <c r="B206" s="199" t="s">
        <v>447</v>
      </c>
      <c r="C206" s="200" t="s">
        <v>446</v>
      </c>
      <c r="D206" s="199" t="s">
        <v>206</v>
      </c>
      <c r="E206" s="201">
        <v>0.16</v>
      </c>
      <c r="F206" s="201">
        <v>8.2320000000000004E-2</v>
      </c>
    </row>
    <row r="207" spans="1:7" s="188" customFormat="1" outlineLevel="1" x14ac:dyDescent="0.25">
      <c r="A207" s="202" t="s">
        <v>697</v>
      </c>
      <c r="B207" s="203" t="s">
        <v>1157</v>
      </c>
      <c r="C207" s="204" t="s">
        <v>1156</v>
      </c>
      <c r="D207" s="203" t="s">
        <v>177</v>
      </c>
      <c r="E207" s="205">
        <v>101</v>
      </c>
      <c r="F207" s="205">
        <v>51.964500000000001</v>
      </c>
    </row>
    <row r="208" spans="1:7" s="163" customFormat="1" ht="12.75" customHeight="1" x14ac:dyDescent="0.25">
      <c r="A208" s="225"/>
      <c r="B208" s="226"/>
      <c r="C208" s="317" t="s">
        <v>1434</v>
      </c>
      <c r="D208" s="317"/>
      <c r="E208" s="226"/>
      <c r="F208" s="227"/>
    </row>
    <row r="209" spans="1:7" s="163" customFormat="1" ht="92.4" x14ac:dyDescent="0.25">
      <c r="A209" s="176" t="s">
        <v>479</v>
      </c>
      <c r="B209" s="177" t="s">
        <v>1433</v>
      </c>
      <c r="C209" s="177" t="s">
        <v>1432</v>
      </c>
      <c r="D209" s="178" t="s">
        <v>548</v>
      </c>
      <c r="E209" s="305">
        <v>0.54400000000000004</v>
      </c>
      <c r="F209" s="306"/>
      <c r="G209" s="164"/>
    </row>
    <row r="210" spans="1:7" s="183" customFormat="1" outlineLevel="1" x14ac:dyDescent="0.25">
      <c r="A210" s="179" t="s">
        <v>1431</v>
      </c>
      <c r="B210" s="180" t="s">
        <v>544</v>
      </c>
      <c r="C210" s="181" t="s">
        <v>543</v>
      </c>
      <c r="D210" s="180" t="s">
        <v>540</v>
      </c>
      <c r="E210" s="182">
        <v>14.36</v>
      </c>
      <c r="F210" s="182">
        <v>7.8117999999999999</v>
      </c>
    </row>
    <row r="211" spans="1:7" s="188" customFormat="1" outlineLevel="1" x14ac:dyDescent="0.25">
      <c r="A211" s="198" t="s">
        <v>1430</v>
      </c>
      <c r="B211" s="199" t="s">
        <v>1136</v>
      </c>
      <c r="C211" s="200" t="s">
        <v>1135</v>
      </c>
      <c r="D211" s="199" t="s">
        <v>179</v>
      </c>
      <c r="E211" s="201">
        <v>115</v>
      </c>
      <c r="F211" s="201">
        <v>62.56</v>
      </c>
    </row>
    <row r="212" spans="1:7" s="163" customFormat="1" ht="52.8" x14ac:dyDescent="0.25">
      <c r="A212" s="176" t="s">
        <v>478</v>
      </c>
      <c r="B212" s="177" t="s">
        <v>608</v>
      </c>
      <c r="C212" s="177" t="s">
        <v>607</v>
      </c>
      <c r="D212" s="178" t="s">
        <v>545</v>
      </c>
      <c r="E212" s="305">
        <v>0.54400000000000004</v>
      </c>
      <c r="F212" s="306"/>
      <c r="G212" s="164"/>
    </row>
    <row r="213" spans="1:7" s="183" customFormat="1" outlineLevel="1" x14ac:dyDescent="0.25">
      <c r="A213" s="179" t="s">
        <v>696</v>
      </c>
      <c r="B213" s="180" t="s">
        <v>544</v>
      </c>
      <c r="C213" s="181" t="s">
        <v>543</v>
      </c>
      <c r="D213" s="180" t="s">
        <v>540</v>
      </c>
      <c r="E213" s="182">
        <v>39.51</v>
      </c>
      <c r="F213" s="182">
        <v>21.493400000000001</v>
      </c>
    </row>
    <row r="214" spans="1:7" s="193" customFormat="1" outlineLevel="1" x14ac:dyDescent="0.25">
      <c r="A214" s="189" t="s">
        <v>695</v>
      </c>
      <c r="B214" s="190" t="s">
        <v>530</v>
      </c>
      <c r="C214" s="191" t="s">
        <v>529</v>
      </c>
      <c r="D214" s="190" t="s">
        <v>462</v>
      </c>
      <c r="E214" s="192">
        <v>9.07</v>
      </c>
      <c r="F214" s="192">
        <v>4.9340999999999999</v>
      </c>
    </row>
    <row r="215" spans="1:7" s="188" customFormat="1" outlineLevel="1" x14ac:dyDescent="0.25">
      <c r="A215" s="198" t="s">
        <v>694</v>
      </c>
      <c r="B215" s="199" t="s">
        <v>454</v>
      </c>
      <c r="C215" s="200" t="s">
        <v>453</v>
      </c>
      <c r="D215" s="199" t="s">
        <v>206</v>
      </c>
      <c r="E215" s="201">
        <v>3.5</v>
      </c>
      <c r="F215" s="201">
        <v>1.9039999999999999</v>
      </c>
    </row>
    <row r="216" spans="1:7" s="188" customFormat="1" outlineLevel="1" x14ac:dyDescent="0.25">
      <c r="A216" s="202" t="s">
        <v>693</v>
      </c>
      <c r="B216" s="203" t="s">
        <v>447</v>
      </c>
      <c r="C216" s="204" t="s">
        <v>446</v>
      </c>
      <c r="D216" s="203" t="s">
        <v>206</v>
      </c>
      <c r="E216" s="205">
        <v>2.04</v>
      </c>
      <c r="F216" s="205">
        <v>1.1097999999999999</v>
      </c>
    </row>
    <row r="217" spans="1:7" s="163" customFormat="1" ht="52.8" x14ac:dyDescent="0.25">
      <c r="A217" s="176" t="s">
        <v>477</v>
      </c>
      <c r="B217" s="177" t="s">
        <v>606</v>
      </c>
      <c r="C217" s="177" t="s">
        <v>605</v>
      </c>
      <c r="D217" s="178" t="s">
        <v>545</v>
      </c>
      <c r="E217" s="305">
        <v>0.54400000000000004</v>
      </c>
      <c r="F217" s="306"/>
      <c r="G217" s="164"/>
    </row>
    <row r="218" spans="1:7" s="183" customFormat="1" outlineLevel="1" x14ac:dyDescent="0.25">
      <c r="A218" s="179" t="s">
        <v>692</v>
      </c>
      <c r="B218" s="180" t="s">
        <v>544</v>
      </c>
      <c r="C218" s="181" t="s">
        <v>543</v>
      </c>
      <c r="D218" s="180" t="s">
        <v>540</v>
      </c>
      <c r="E218" s="182">
        <v>2</v>
      </c>
      <c r="F218" s="182">
        <v>1.0880000000000001</v>
      </c>
    </row>
    <row r="219" spans="1:7" s="193" customFormat="1" outlineLevel="1" x14ac:dyDescent="0.25">
      <c r="A219" s="189" t="s">
        <v>691</v>
      </c>
      <c r="B219" s="190" t="s">
        <v>530</v>
      </c>
      <c r="C219" s="191" t="s">
        <v>529</v>
      </c>
      <c r="D219" s="190" t="s">
        <v>462</v>
      </c>
      <c r="E219" s="192">
        <v>9.2799999999999994</v>
      </c>
      <c r="F219" s="192">
        <v>5.0483000000000002</v>
      </c>
    </row>
    <row r="220" spans="1:7" s="188" customFormat="1" outlineLevel="1" x14ac:dyDescent="0.25">
      <c r="A220" s="198" t="s">
        <v>1429</v>
      </c>
      <c r="B220" s="199" t="s">
        <v>447</v>
      </c>
      <c r="C220" s="200" t="s">
        <v>446</v>
      </c>
      <c r="D220" s="199" t="s">
        <v>206</v>
      </c>
      <c r="E220" s="201">
        <v>2.04</v>
      </c>
      <c r="F220" s="201">
        <v>1.1097999999999999</v>
      </c>
    </row>
    <row r="221" spans="1:7" s="163" customFormat="1" ht="26.4" x14ac:dyDescent="0.25">
      <c r="A221" s="176" t="s">
        <v>476</v>
      </c>
      <c r="B221" s="177" t="s">
        <v>178</v>
      </c>
      <c r="C221" s="177" t="s">
        <v>1078</v>
      </c>
      <c r="D221" s="178" t="s">
        <v>179</v>
      </c>
      <c r="E221" s="315">
        <v>54.4</v>
      </c>
      <c r="F221" s="316"/>
      <c r="G221" s="164"/>
    </row>
    <row r="222" spans="1:7" s="163" customFormat="1" ht="12.75" customHeight="1" x14ac:dyDescent="0.25">
      <c r="A222" s="225"/>
      <c r="B222" s="226"/>
      <c r="C222" s="317" t="s">
        <v>602</v>
      </c>
      <c r="D222" s="317"/>
      <c r="E222" s="226"/>
      <c r="F222" s="227"/>
    </row>
    <row r="223" spans="1:7" s="163" customFormat="1" x14ac:dyDescent="0.25">
      <c r="A223" s="176" t="s">
        <v>475</v>
      </c>
      <c r="B223" s="177" t="s">
        <v>1428</v>
      </c>
      <c r="C223" s="177" t="s">
        <v>1427</v>
      </c>
      <c r="D223" s="178" t="s">
        <v>545</v>
      </c>
      <c r="E223" s="305">
        <v>2.0528</v>
      </c>
      <c r="F223" s="306"/>
      <c r="G223" s="164"/>
    </row>
    <row r="224" spans="1:7" s="183" customFormat="1" outlineLevel="1" x14ac:dyDescent="0.25">
      <c r="A224" s="179" t="s">
        <v>690</v>
      </c>
      <c r="B224" s="180" t="s">
        <v>544</v>
      </c>
      <c r="C224" s="181" t="s">
        <v>543</v>
      </c>
      <c r="D224" s="180" t="s">
        <v>540</v>
      </c>
      <c r="E224" s="182">
        <v>9.58</v>
      </c>
      <c r="F224" s="182">
        <v>19.665299999999998</v>
      </c>
    </row>
    <row r="225" spans="1:7" s="163" customFormat="1" x14ac:dyDescent="0.25">
      <c r="A225" s="176" t="s">
        <v>474</v>
      </c>
      <c r="B225" s="177" t="s">
        <v>1426</v>
      </c>
      <c r="C225" s="177" t="s">
        <v>1425</v>
      </c>
      <c r="D225" s="178" t="s">
        <v>545</v>
      </c>
      <c r="E225" s="305">
        <v>4.7382</v>
      </c>
      <c r="F225" s="306"/>
      <c r="G225" s="164"/>
    </row>
    <row r="226" spans="1:7" s="183" customFormat="1" outlineLevel="1" x14ac:dyDescent="0.25">
      <c r="A226" s="179" t="s">
        <v>1424</v>
      </c>
      <c r="B226" s="180" t="s">
        <v>544</v>
      </c>
      <c r="C226" s="181" t="s">
        <v>543</v>
      </c>
      <c r="D226" s="180" t="s">
        <v>540</v>
      </c>
      <c r="E226" s="182">
        <v>20.8</v>
      </c>
      <c r="F226" s="182">
        <v>98.555599999999998</v>
      </c>
    </row>
    <row r="227" spans="1:7" s="163" customFormat="1" ht="26.4" x14ac:dyDescent="0.25">
      <c r="A227" s="176" t="s">
        <v>471</v>
      </c>
      <c r="B227" s="177" t="s">
        <v>1423</v>
      </c>
      <c r="C227" s="177" t="s">
        <v>1422</v>
      </c>
      <c r="D227" s="178" t="s">
        <v>545</v>
      </c>
      <c r="E227" s="305">
        <v>2.0528</v>
      </c>
      <c r="F227" s="306"/>
      <c r="G227" s="164"/>
    </row>
    <row r="228" spans="1:7" s="183" customFormat="1" outlineLevel="1" x14ac:dyDescent="0.25">
      <c r="A228" s="179" t="s">
        <v>1421</v>
      </c>
      <c r="B228" s="180" t="s">
        <v>544</v>
      </c>
      <c r="C228" s="181" t="s">
        <v>543</v>
      </c>
      <c r="D228" s="180" t="s">
        <v>540</v>
      </c>
      <c r="E228" s="182">
        <v>387.13</v>
      </c>
      <c r="F228" s="182">
        <v>794.68110000000001</v>
      </c>
    </row>
    <row r="229" spans="1:7" s="193" customFormat="1" outlineLevel="1" x14ac:dyDescent="0.25">
      <c r="A229" s="189" t="s">
        <v>1420</v>
      </c>
      <c r="B229" s="190" t="s">
        <v>526</v>
      </c>
      <c r="C229" s="191" t="s">
        <v>525</v>
      </c>
      <c r="D229" s="190" t="s">
        <v>462</v>
      </c>
      <c r="E229" s="192">
        <v>41.4</v>
      </c>
      <c r="F229" s="192">
        <v>84.983900000000006</v>
      </c>
    </row>
    <row r="230" spans="1:7" s="193" customFormat="1" outlineLevel="1" x14ac:dyDescent="0.25">
      <c r="A230" s="194" t="s">
        <v>1419</v>
      </c>
      <c r="B230" s="195" t="s">
        <v>506</v>
      </c>
      <c r="C230" s="196" t="s">
        <v>505</v>
      </c>
      <c r="D230" s="195" t="s">
        <v>462</v>
      </c>
      <c r="E230" s="197">
        <v>137.69999999999999</v>
      </c>
      <c r="F230" s="197">
        <v>282.66370000000001</v>
      </c>
    </row>
    <row r="231" spans="1:7" s="193" customFormat="1" outlineLevel="1" x14ac:dyDescent="0.25">
      <c r="A231" s="194" t="s">
        <v>1418</v>
      </c>
      <c r="B231" s="195" t="s">
        <v>473</v>
      </c>
      <c r="C231" s="196" t="s">
        <v>472</v>
      </c>
      <c r="D231" s="195" t="s">
        <v>462</v>
      </c>
      <c r="E231" s="197">
        <v>59.28</v>
      </c>
      <c r="F231" s="197">
        <v>121.687</v>
      </c>
    </row>
    <row r="232" spans="1:7" s="188" customFormat="1" outlineLevel="1" x14ac:dyDescent="0.25">
      <c r="A232" s="198" t="s">
        <v>1417</v>
      </c>
      <c r="B232" s="199" t="s">
        <v>1217</v>
      </c>
      <c r="C232" s="200" t="s">
        <v>1216</v>
      </c>
      <c r="D232" s="199" t="s">
        <v>176</v>
      </c>
      <c r="E232" s="201">
        <v>1.46E-2</v>
      </c>
      <c r="F232" s="201">
        <v>2.997E-2</v>
      </c>
    </row>
    <row r="233" spans="1:7" s="188" customFormat="1" ht="24" outlineLevel="1" x14ac:dyDescent="0.25">
      <c r="A233" s="202" t="s">
        <v>1416</v>
      </c>
      <c r="B233" s="203" t="s">
        <v>1205</v>
      </c>
      <c r="C233" s="204" t="s">
        <v>1204</v>
      </c>
      <c r="D233" s="203" t="s">
        <v>176</v>
      </c>
      <c r="E233" s="205">
        <v>3.0999999999999999E-3</v>
      </c>
      <c r="F233" s="205">
        <v>6.3639999999999999E-3</v>
      </c>
    </row>
    <row r="234" spans="1:7" s="188" customFormat="1" outlineLevel="1" x14ac:dyDescent="0.25">
      <c r="A234" s="202" t="s">
        <v>1415</v>
      </c>
      <c r="B234" s="203" t="s">
        <v>1199</v>
      </c>
      <c r="C234" s="204" t="s">
        <v>1198</v>
      </c>
      <c r="D234" s="203" t="s">
        <v>176</v>
      </c>
      <c r="E234" s="205">
        <v>8.3000000000000004E-2</v>
      </c>
      <c r="F234" s="205">
        <v>0.170378</v>
      </c>
    </row>
    <row r="235" spans="1:7" s="188" customFormat="1" outlineLevel="1" x14ac:dyDescent="0.25">
      <c r="A235" s="202" t="s">
        <v>1414</v>
      </c>
      <c r="B235" s="203" t="s">
        <v>1197</v>
      </c>
      <c r="C235" s="204" t="s">
        <v>1196</v>
      </c>
      <c r="D235" s="203" t="s">
        <v>176</v>
      </c>
      <c r="E235" s="205">
        <v>2.5000000000000001E-3</v>
      </c>
      <c r="F235" s="205">
        <v>5.1320000000000003E-3</v>
      </c>
    </row>
    <row r="236" spans="1:7" s="188" customFormat="1" outlineLevel="1" x14ac:dyDescent="0.25">
      <c r="A236" s="202" t="s">
        <v>1413</v>
      </c>
      <c r="B236" s="203" t="s">
        <v>1155</v>
      </c>
      <c r="C236" s="204" t="s">
        <v>1154</v>
      </c>
      <c r="D236" s="203" t="s">
        <v>177</v>
      </c>
      <c r="E236" s="205">
        <v>510</v>
      </c>
      <c r="F236" s="205">
        <v>1046.9024999999999</v>
      </c>
    </row>
    <row r="237" spans="1:7" s="188" customFormat="1" outlineLevel="1" x14ac:dyDescent="0.25">
      <c r="A237" s="202" t="s">
        <v>1412</v>
      </c>
      <c r="B237" s="203" t="s">
        <v>1153</v>
      </c>
      <c r="C237" s="204" t="s">
        <v>1152</v>
      </c>
      <c r="D237" s="203" t="s">
        <v>170</v>
      </c>
      <c r="E237" s="205">
        <v>300</v>
      </c>
      <c r="F237" s="205">
        <v>615.82500000000005</v>
      </c>
    </row>
    <row r="238" spans="1:7" s="188" customFormat="1" outlineLevel="1" x14ac:dyDescent="0.25">
      <c r="A238" s="202" t="s">
        <v>1411</v>
      </c>
      <c r="B238" s="203" t="s">
        <v>1151</v>
      </c>
      <c r="C238" s="204" t="s">
        <v>1150</v>
      </c>
      <c r="D238" s="203" t="s">
        <v>170</v>
      </c>
      <c r="E238" s="205">
        <v>120</v>
      </c>
      <c r="F238" s="205">
        <v>246.33</v>
      </c>
    </row>
    <row r="239" spans="1:7" s="188" customFormat="1" outlineLevel="1" x14ac:dyDescent="0.25">
      <c r="A239" s="202" t="s">
        <v>1410</v>
      </c>
      <c r="B239" s="203" t="s">
        <v>1149</v>
      </c>
      <c r="C239" s="204" t="s">
        <v>1148</v>
      </c>
      <c r="D239" s="203" t="s">
        <v>170</v>
      </c>
      <c r="E239" s="205">
        <v>72</v>
      </c>
      <c r="F239" s="205">
        <v>147.798</v>
      </c>
    </row>
    <row r="240" spans="1:7" s="188" customFormat="1" outlineLevel="1" x14ac:dyDescent="0.25">
      <c r="A240" s="202" t="s">
        <v>1409</v>
      </c>
      <c r="B240" s="203" t="s">
        <v>1147</v>
      </c>
      <c r="C240" s="204" t="s">
        <v>1146</v>
      </c>
      <c r="D240" s="203" t="s">
        <v>170</v>
      </c>
      <c r="E240" s="205">
        <v>72</v>
      </c>
      <c r="F240" s="205">
        <v>147.798</v>
      </c>
    </row>
    <row r="241" spans="1:7" s="188" customFormat="1" outlineLevel="1" x14ac:dyDescent="0.25">
      <c r="A241" s="202" t="s">
        <v>1408</v>
      </c>
      <c r="B241" s="203" t="s">
        <v>1145</v>
      </c>
      <c r="C241" s="204" t="s">
        <v>1144</v>
      </c>
      <c r="D241" s="203" t="s">
        <v>170</v>
      </c>
      <c r="E241" s="205">
        <v>150</v>
      </c>
      <c r="F241" s="205">
        <v>307.91250000000002</v>
      </c>
    </row>
    <row r="242" spans="1:7" s="188" customFormat="1" outlineLevel="1" x14ac:dyDescent="0.25">
      <c r="A242" s="202" t="s">
        <v>1407</v>
      </c>
      <c r="B242" s="203" t="s">
        <v>1130</v>
      </c>
      <c r="C242" s="204" t="s">
        <v>1129</v>
      </c>
      <c r="D242" s="203" t="s">
        <v>179</v>
      </c>
      <c r="E242" s="205">
        <v>108</v>
      </c>
      <c r="F242" s="205">
        <v>221.697</v>
      </c>
    </row>
    <row r="243" spans="1:7" s="163" customFormat="1" ht="79.2" x14ac:dyDescent="0.25">
      <c r="A243" s="176" t="s">
        <v>470</v>
      </c>
      <c r="B243" s="177" t="s">
        <v>1406</v>
      </c>
      <c r="C243" s="177" t="s">
        <v>1405</v>
      </c>
      <c r="D243" s="178" t="s">
        <v>593</v>
      </c>
      <c r="E243" s="305">
        <v>2.0528</v>
      </c>
      <c r="F243" s="306"/>
      <c r="G243" s="164"/>
    </row>
    <row r="244" spans="1:7" s="183" customFormat="1" outlineLevel="1" x14ac:dyDescent="0.25">
      <c r="A244" s="179" t="s">
        <v>689</v>
      </c>
      <c r="B244" s="180" t="s">
        <v>544</v>
      </c>
      <c r="C244" s="181" t="s">
        <v>543</v>
      </c>
      <c r="D244" s="180" t="s">
        <v>540</v>
      </c>
      <c r="E244" s="182">
        <v>68.099999999999994</v>
      </c>
      <c r="F244" s="182">
        <v>139.79230000000001</v>
      </c>
    </row>
    <row r="245" spans="1:7" s="193" customFormat="1" outlineLevel="1" x14ac:dyDescent="0.25">
      <c r="A245" s="189" t="s">
        <v>688</v>
      </c>
      <c r="B245" s="190" t="s">
        <v>526</v>
      </c>
      <c r="C245" s="191" t="s">
        <v>525</v>
      </c>
      <c r="D245" s="190" t="s">
        <v>462</v>
      </c>
      <c r="E245" s="192">
        <v>1.95</v>
      </c>
      <c r="F245" s="192">
        <v>4.0029000000000003</v>
      </c>
    </row>
    <row r="246" spans="1:7" s="188" customFormat="1" outlineLevel="1" x14ac:dyDescent="0.25">
      <c r="A246" s="198" t="s">
        <v>687</v>
      </c>
      <c r="B246" s="199" t="s">
        <v>454</v>
      </c>
      <c r="C246" s="200" t="s">
        <v>453</v>
      </c>
      <c r="D246" s="199" t="s">
        <v>206</v>
      </c>
      <c r="E246" s="201">
        <v>0.74</v>
      </c>
      <c r="F246" s="201">
        <v>1.5189999999999999</v>
      </c>
    </row>
    <row r="247" spans="1:7" s="188" customFormat="1" outlineLevel="1" x14ac:dyDescent="0.25">
      <c r="A247" s="202" t="s">
        <v>1404</v>
      </c>
      <c r="B247" s="203" t="s">
        <v>1231</v>
      </c>
      <c r="C247" s="204" t="s">
        <v>1230</v>
      </c>
      <c r="D247" s="203" t="s">
        <v>176</v>
      </c>
      <c r="E247" s="205">
        <v>0.96199999999999997</v>
      </c>
      <c r="F247" s="205">
        <v>1.9746999999999999</v>
      </c>
    </row>
    <row r="248" spans="1:7" s="188" customFormat="1" outlineLevel="1" x14ac:dyDescent="0.25">
      <c r="A248" s="202" t="s">
        <v>1403</v>
      </c>
      <c r="B248" s="203" t="s">
        <v>392</v>
      </c>
      <c r="C248" s="204" t="s">
        <v>391</v>
      </c>
      <c r="D248" s="203" t="s">
        <v>176</v>
      </c>
      <c r="E248" s="205">
        <v>0.02</v>
      </c>
      <c r="F248" s="205">
        <v>4.1055000000000001E-2</v>
      </c>
    </row>
    <row r="249" spans="1:7" s="163" customFormat="1" ht="79.2" x14ac:dyDescent="0.25">
      <c r="A249" s="176" t="s">
        <v>469</v>
      </c>
      <c r="B249" s="177" t="s">
        <v>1402</v>
      </c>
      <c r="C249" s="177" t="s">
        <v>1401</v>
      </c>
      <c r="D249" s="178" t="s">
        <v>593</v>
      </c>
      <c r="E249" s="305">
        <v>-2.0528</v>
      </c>
      <c r="F249" s="306"/>
      <c r="G249" s="164"/>
    </row>
    <row r="250" spans="1:7" s="183" customFormat="1" outlineLevel="1" x14ac:dyDescent="0.25">
      <c r="A250" s="179" t="s">
        <v>686</v>
      </c>
      <c r="B250" s="180" t="s">
        <v>544</v>
      </c>
      <c r="C250" s="181" t="s">
        <v>543</v>
      </c>
      <c r="D250" s="180" t="s">
        <v>540</v>
      </c>
      <c r="E250" s="182">
        <v>49.04</v>
      </c>
      <c r="F250" s="182">
        <v>-100.6669</v>
      </c>
    </row>
    <row r="251" spans="1:7" s="193" customFormat="1" outlineLevel="1" x14ac:dyDescent="0.25">
      <c r="A251" s="189" t="s">
        <v>685</v>
      </c>
      <c r="B251" s="190" t="s">
        <v>526</v>
      </c>
      <c r="C251" s="191" t="s">
        <v>525</v>
      </c>
      <c r="D251" s="190" t="s">
        <v>462</v>
      </c>
      <c r="E251" s="192">
        <v>1.56</v>
      </c>
      <c r="F251" s="192">
        <v>-3.2023000000000001</v>
      </c>
    </row>
    <row r="252" spans="1:7" s="188" customFormat="1" outlineLevel="1" x14ac:dyDescent="0.25">
      <c r="A252" s="198" t="s">
        <v>684</v>
      </c>
      <c r="B252" s="199" t="s">
        <v>454</v>
      </c>
      <c r="C252" s="200" t="s">
        <v>453</v>
      </c>
      <c r="D252" s="199" t="s">
        <v>206</v>
      </c>
      <c r="E252" s="201">
        <v>0.59199999999999997</v>
      </c>
      <c r="F252" s="201">
        <v>-1.2152000000000001</v>
      </c>
    </row>
    <row r="253" spans="1:7" s="188" customFormat="1" outlineLevel="1" x14ac:dyDescent="0.25">
      <c r="A253" s="202" t="s">
        <v>683</v>
      </c>
      <c r="B253" s="203" t="s">
        <v>1231</v>
      </c>
      <c r="C253" s="204" t="s">
        <v>1230</v>
      </c>
      <c r="D253" s="203" t="s">
        <v>176</v>
      </c>
      <c r="E253" s="205">
        <v>0.76959999999999995</v>
      </c>
      <c r="F253" s="205">
        <v>-1.5798000000000001</v>
      </c>
    </row>
    <row r="254" spans="1:7" s="163" customFormat="1" ht="66" x14ac:dyDescent="0.25">
      <c r="A254" s="176" t="s">
        <v>468</v>
      </c>
      <c r="B254" s="177" t="s">
        <v>1400</v>
      </c>
      <c r="C254" s="177" t="s">
        <v>1399</v>
      </c>
      <c r="D254" s="178" t="s">
        <v>592</v>
      </c>
      <c r="E254" s="305">
        <v>2.0528</v>
      </c>
      <c r="F254" s="306"/>
      <c r="G254" s="164"/>
    </row>
    <row r="255" spans="1:7" s="183" customFormat="1" outlineLevel="1" x14ac:dyDescent="0.25">
      <c r="A255" s="179" t="s">
        <v>682</v>
      </c>
      <c r="B255" s="180" t="s">
        <v>544</v>
      </c>
      <c r="C255" s="181" t="s">
        <v>543</v>
      </c>
      <c r="D255" s="180" t="s">
        <v>540</v>
      </c>
      <c r="E255" s="182">
        <v>16.940000000000001</v>
      </c>
      <c r="F255" s="182">
        <v>34.773600000000002</v>
      </c>
    </row>
    <row r="256" spans="1:7" s="188" customFormat="1" outlineLevel="1" x14ac:dyDescent="0.25">
      <c r="A256" s="198" t="s">
        <v>681</v>
      </c>
      <c r="B256" s="199" t="s">
        <v>400</v>
      </c>
      <c r="C256" s="200" t="s">
        <v>399</v>
      </c>
      <c r="D256" s="199" t="s">
        <v>176</v>
      </c>
      <c r="E256" s="201">
        <v>5.7000000000000002E-2</v>
      </c>
      <c r="F256" s="201">
        <v>0.117007</v>
      </c>
    </row>
    <row r="257" spans="1:7" s="188" customFormat="1" outlineLevel="1" x14ac:dyDescent="0.25">
      <c r="A257" s="202" t="s">
        <v>680</v>
      </c>
      <c r="B257" s="203" t="s">
        <v>383</v>
      </c>
      <c r="C257" s="204" t="s">
        <v>382</v>
      </c>
      <c r="D257" s="203" t="s">
        <v>176</v>
      </c>
      <c r="E257" s="205">
        <v>5.4999999999999997E-3</v>
      </c>
      <c r="F257" s="205">
        <v>1.129E-2</v>
      </c>
    </row>
    <row r="258" spans="1:7" s="188" customFormat="1" outlineLevel="1" x14ac:dyDescent="0.25">
      <c r="A258" s="202" t="s">
        <v>679</v>
      </c>
      <c r="B258" s="203" t="s">
        <v>333</v>
      </c>
      <c r="C258" s="204" t="s">
        <v>332</v>
      </c>
      <c r="D258" s="203" t="s">
        <v>179</v>
      </c>
      <c r="E258" s="205">
        <v>0.33</v>
      </c>
      <c r="F258" s="205">
        <v>0.67740800000000001</v>
      </c>
    </row>
    <row r="259" spans="1:7" s="188" customFormat="1" outlineLevel="1" x14ac:dyDescent="0.25">
      <c r="A259" s="202" t="s">
        <v>678</v>
      </c>
      <c r="B259" s="203" t="s">
        <v>311</v>
      </c>
      <c r="C259" s="204" t="s">
        <v>310</v>
      </c>
      <c r="D259" s="203" t="s">
        <v>212</v>
      </c>
      <c r="E259" s="205">
        <v>0.11</v>
      </c>
      <c r="F259" s="205">
        <v>0.225802</v>
      </c>
    </row>
    <row r="260" spans="1:7" s="163" customFormat="1" ht="66" x14ac:dyDescent="0.25">
      <c r="A260" s="176" t="s">
        <v>467</v>
      </c>
      <c r="B260" s="177" t="s">
        <v>600</v>
      </c>
      <c r="C260" s="177" t="s">
        <v>599</v>
      </c>
      <c r="D260" s="178" t="s">
        <v>592</v>
      </c>
      <c r="E260" s="305">
        <v>4.7382</v>
      </c>
      <c r="F260" s="306"/>
      <c r="G260" s="164"/>
    </row>
    <row r="261" spans="1:7" s="183" customFormat="1" outlineLevel="1" x14ac:dyDescent="0.25">
      <c r="A261" s="179" t="s">
        <v>677</v>
      </c>
      <c r="B261" s="180" t="s">
        <v>544</v>
      </c>
      <c r="C261" s="181" t="s">
        <v>543</v>
      </c>
      <c r="D261" s="180" t="s">
        <v>540</v>
      </c>
      <c r="E261" s="182">
        <v>42.9</v>
      </c>
      <c r="F261" s="182">
        <v>203.27090000000001</v>
      </c>
    </row>
    <row r="262" spans="1:7" s="188" customFormat="1" outlineLevel="1" x14ac:dyDescent="0.25">
      <c r="A262" s="198" t="s">
        <v>676</v>
      </c>
      <c r="B262" s="199" t="s">
        <v>400</v>
      </c>
      <c r="C262" s="200" t="s">
        <v>399</v>
      </c>
      <c r="D262" s="199" t="s">
        <v>176</v>
      </c>
      <c r="E262" s="201">
        <v>6.3E-2</v>
      </c>
      <c r="F262" s="201">
        <v>0.29851</v>
      </c>
    </row>
    <row r="263" spans="1:7" s="188" customFormat="1" outlineLevel="1" x14ac:dyDescent="0.25">
      <c r="A263" s="202" t="s">
        <v>675</v>
      </c>
      <c r="B263" s="203" t="s">
        <v>383</v>
      </c>
      <c r="C263" s="204" t="s">
        <v>382</v>
      </c>
      <c r="D263" s="203" t="s">
        <v>176</v>
      </c>
      <c r="E263" s="205">
        <v>5.0999999999999997E-2</v>
      </c>
      <c r="F263" s="205">
        <v>0.241651</v>
      </c>
    </row>
    <row r="264" spans="1:7" s="188" customFormat="1" outlineLevel="1" x14ac:dyDescent="0.25">
      <c r="A264" s="202" t="s">
        <v>674</v>
      </c>
      <c r="B264" s="203" t="s">
        <v>333</v>
      </c>
      <c r="C264" s="204" t="s">
        <v>332</v>
      </c>
      <c r="D264" s="203" t="s">
        <v>179</v>
      </c>
      <c r="E264" s="205">
        <v>0.84</v>
      </c>
      <c r="F264" s="205">
        <v>3.9801000000000002</v>
      </c>
    </row>
    <row r="265" spans="1:7" s="188" customFormat="1" outlineLevel="1" x14ac:dyDescent="0.25">
      <c r="A265" s="202" t="s">
        <v>1398</v>
      </c>
      <c r="B265" s="203" t="s">
        <v>311</v>
      </c>
      <c r="C265" s="204" t="s">
        <v>310</v>
      </c>
      <c r="D265" s="203" t="s">
        <v>212</v>
      </c>
      <c r="E265" s="205">
        <v>0.31</v>
      </c>
      <c r="F265" s="205">
        <v>1.4689000000000001</v>
      </c>
    </row>
    <row r="266" spans="1:7" s="163" customFormat="1" ht="79.2" x14ac:dyDescent="0.25">
      <c r="A266" s="176" t="s">
        <v>466</v>
      </c>
      <c r="B266" s="177" t="s">
        <v>601</v>
      </c>
      <c r="C266" s="177" t="s">
        <v>1397</v>
      </c>
      <c r="D266" s="178" t="s">
        <v>593</v>
      </c>
      <c r="E266" s="305">
        <v>0.4345</v>
      </c>
      <c r="F266" s="306"/>
      <c r="G266" s="164"/>
    </row>
    <row r="267" spans="1:7" s="183" customFormat="1" outlineLevel="1" x14ac:dyDescent="0.25">
      <c r="A267" s="179" t="s">
        <v>673</v>
      </c>
      <c r="B267" s="180" t="s">
        <v>544</v>
      </c>
      <c r="C267" s="181" t="s">
        <v>543</v>
      </c>
      <c r="D267" s="180" t="s">
        <v>540</v>
      </c>
      <c r="E267" s="182">
        <v>85.84</v>
      </c>
      <c r="F267" s="182">
        <v>37.297499999999999</v>
      </c>
    </row>
    <row r="268" spans="1:7" s="188" customFormat="1" outlineLevel="1" x14ac:dyDescent="0.25">
      <c r="A268" s="198" t="s">
        <v>672</v>
      </c>
      <c r="B268" s="199" t="s">
        <v>450</v>
      </c>
      <c r="C268" s="200" t="s">
        <v>449</v>
      </c>
      <c r="D268" s="199" t="s">
        <v>206</v>
      </c>
      <c r="E268" s="201">
        <v>1.87</v>
      </c>
      <c r="F268" s="201">
        <v>0.81251499999999999</v>
      </c>
    </row>
    <row r="269" spans="1:7" s="188" customFormat="1" outlineLevel="1" x14ac:dyDescent="0.25">
      <c r="A269" s="202" t="s">
        <v>671</v>
      </c>
      <c r="B269" s="203" t="s">
        <v>426</v>
      </c>
      <c r="C269" s="204" t="s">
        <v>425</v>
      </c>
      <c r="D269" s="203" t="s">
        <v>176</v>
      </c>
      <c r="E269" s="205">
        <v>1.2E-4</v>
      </c>
      <c r="F269" s="205">
        <v>5.1999999999999997E-5</v>
      </c>
    </row>
    <row r="270" spans="1:7" s="188" customFormat="1" outlineLevel="1" x14ac:dyDescent="0.25">
      <c r="A270" s="202" t="s">
        <v>670</v>
      </c>
      <c r="B270" s="203" t="s">
        <v>405</v>
      </c>
      <c r="C270" s="204" t="s">
        <v>404</v>
      </c>
      <c r="D270" s="203" t="s">
        <v>176</v>
      </c>
      <c r="E270" s="205">
        <v>6.0000000000000001E-3</v>
      </c>
      <c r="F270" s="205">
        <v>2.6069999999999999E-3</v>
      </c>
    </row>
    <row r="271" spans="1:7" s="188" customFormat="1" outlineLevel="1" x14ac:dyDescent="0.25">
      <c r="A271" s="202" t="s">
        <v>669</v>
      </c>
      <c r="B271" s="203" t="s">
        <v>353</v>
      </c>
      <c r="C271" s="204" t="s">
        <v>352</v>
      </c>
      <c r="D271" s="203" t="s">
        <v>179</v>
      </c>
      <c r="E271" s="205">
        <v>5.54</v>
      </c>
      <c r="F271" s="205">
        <v>2.4070999999999998</v>
      </c>
    </row>
    <row r="272" spans="1:7" s="163" customFormat="1" ht="66" x14ac:dyDescent="0.25">
      <c r="A272" s="176" t="s">
        <v>463</v>
      </c>
      <c r="B272" s="177" t="s">
        <v>600</v>
      </c>
      <c r="C272" s="177" t="s">
        <v>1396</v>
      </c>
      <c r="D272" s="178" t="s">
        <v>592</v>
      </c>
      <c r="E272" s="305">
        <v>0.4345</v>
      </c>
      <c r="F272" s="306"/>
      <c r="G272" s="164"/>
    </row>
    <row r="273" spans="1:7" s="183" customFormat="1" outlineLevel="1" x14ac:dyDescent="0.25">
      <c r="A273" s="179" t="s">
        <v>668</v>
      </c>
      <c r="B273" s="180" t="s">
        <v>544</v>
      </c>
      <c r="C273" s="181" t="s">
        <v>543</v>
      </c>
      <c r="D273" s="180" t="s">
        <v>540</v>
      </c>
      <c r="E273" s="182">
        <v>42.9</v>
      </c>
      <c r="F273" s="182">
        <v>18.6401</v>
      </c>
    </row>
    <row r="274" spans="1:7" s="188" customFormat="1" outlineLevel="1" x14ac:dyDescent="0.25">
      <c r="A274" s="198" t="s">
        <v>1395</v>
      </c>
      <c r="B274" s="199" t="s">
        <v>400</v>
      </c>
      <c r="C274" s="200" t="s">
        <v>399</v>
      </c>
      <c r="D274" s="199" t="s">
        <v>176</v>
      </c>
      <c r="E274" s="201">
        <v>6.3E-2</v>
      </c>
      <c r="F274" s="201">
        <v>2.7373999999999999E-2</v>
      </c>
    </row>
    <row r="275" spans="1:7" s="188" customFormat="1" outlineLevel="1" x14ac:dyDescent="0.25">
      <c r="A275" s="202" t="s">
        <v>1394</v>
      </c>
      <c r="B275" s="203" t="s">
        <v>383</v>
      </c>
      <c r="C275" s="204" t="s">
        <v>382</v>
      </c>
      <c r="D275" s="203" t="s">
        <v>176</v>
      </c>
      <c r="E275" s="205">
        <v>5.0999999999999997E-2</v>
      </c>
      <c r="F275" s="205">
        <v>2.2159000000000002E-2</v>
      </c>
    </row>
    <row r="276" spans="1:7" s="188" customFormat="1" outlineLevel="1" x14ac:dyDescent="0.25">
      <c r="A276" s="202" t="s">
        <v>1393</v>
      </c>
      <c r="B276" s="203" t="s">
        <v>333</v>
      </c>
      <c r="C276" s="204" t="s">
        <v>332</v>
      </c>
      <c r="D276" s="203" t="s">
        <v>179</v>
      </c>
      <c r="E276" s="205">
        <v>0.84</v>
      </c>
      <c r="F276" s="205">
        <v>0.36498000000000003</v>
      </c>
    </row>
    <row r="277" spans="1:7" s="188" customFormat="1" outlineLevel="1" x14ac:dyDescent="0.25">
      <c r="A277" s="202" t="s">
        <v>1392</v>
      </c>
      <c r="B277" s="203" t="s">
        <v>311</v>
      </c>
      <c r="C277" s="204" t="s">
        <v>310</v>
      </c>
      <c r="D277" s="203" t="s">
        <v>212</v>
      </c>
      <c r="E277" s="205">
        <v>0.31</v>
      </c>
      <c r="F277" s="205">
        <v>0.13469500000000001</v>
      </c>
    </row>
    <row r="278" spans="1:7" s="163" customFormat="1" ht="79.2" x14ac:dyDescent="0.25">
      <c r="A278" s="176" t="s">
        <v>461</v>
      </c>
      <c r="B278" s="177" t="s">
        <v>598</v>
      </c>
      <c r="C278" s="177" t="s">
        <v>597</v>
      </c>
      <c r="D278" s="178" t="s">
        <v>593</v>
      </c>
      <c r="E278" s="305">
        <v>1.55E-2</v>
      </c>
      <c r="F278" s="306"/>
      <c r="G278" s="164"/>
    </row>
    <row r="279" spans="1:7" s="183" customFormat="1" outlineLevel="1" x14ac:dyDescent="0.25">
      <c r="A279" s="179" t="s">
        <v>1391</v>
      </c>
      <c r="B279" s="180" t="s">
        <v>544</v>
      </c>
      <c r="C279" s="181" t="s">
        <v>543</v>
      </c>
      <c r="D279" s="180" t="s">
        <v>540</v>
      </c>
      <c r="E279" s="182">
        <v>75.400000000000006</v>
      </c>
      <c r="F279" s="182">
        <v>1.1687000000000001</v>
      </c>
    </row>
    <row r="280" spans="1:7" s="188" customFormat="1" outlineLevel="1" x14ac:dyDescent="0.25">
      <c r="A280" s="184" t="s">
        <v>1390</v>
      </c>
      <c r="B280" s="185" t="s">
        <v>539</v>
      </c>
      <c r="C280" s="186" t="s">
        <v>541</v>
      </c>
      <c r="D280" s="185" t="s">
        <v>540</v>
      </c>
      <c r="E280" s="187">
        <v>5.45</v>
      </c>
      <c r="F280" s="187">
        <v>8.4474999999999995E-2</v>
      </c>
    </row>
    <row r="281" spans="1:7" s="193" customFormat="1" outlineLevel="1" x14ac:dyDescent="0.25">
      <c r="A281" s="189" t="s">
        <v>1389</v>
      </c>
      <c r="B281" s="190" t="s">
        <v>501</v>
      </c>
      <c r="C281" s="191" t="s">
        <v>500</v>
      </c>
      <c r="D281" s="190" t="s">
        <v>462</v>
      </c>
      <c r="E281" s="192">
        <v>5.45</v>
      </c>
      <c r="F281" s="192">
        <v>8.4474999999999995E-2</v>
      </c>
    </row>
    <row r="282" spans="1:7" s="188" customFormat="1" outlineLevel="1" x14ac:dyDescent="0.25">
      <c r="A282" s="198" t="s">
        <v>1388</v>
      </c>
      <c r="B282" s="199" t="s">
        <v>450</v>
      </c>
      <c r="C282" s="200" t="s">
        <v>449</v>
      </c>
      <c r="D282" s="199" t="s">
        <v>206</v>
      </c>
      <c r="E282" s="201">
        <v>1.51</v>
      </c>
      <c r="F282" s="201">
        <v>2.3404999999999999E-2</v>
      </c>
    </row>
    <row r="283" spans="1:7" s="188" customFormat="1" outlineLevel="1" x14ac:dyDescent="0.25">
      <c r="A283" s="202" t="s">
        <v>1387</v>
      </c>
      <c r="B283" s="203" t="s">
        <v>426</v>
      </c>
      <c r="C283" s="204" t="s">
        <v>425</v>
      </c>
      <c r="D283" s="203" t="s">
        <v>176</v>
      </c>
      <c r="E283" s="205">
        <v>6.9999999999999994E-5</v>
      </c>
      <c r="F283" s="205">
        <v>9.9999999999999995E-7</v>
      </c>
    </row>
    <row r="284" spans="1:7" s="188" customFormat="1" outlineLevel="1" x14ac:dyDescent="0.25">
      <c r="A284" s="202" t="s">
        <v>1386</v>
      </c>
      <c r="B284" s="203" t="s">
        <v>405</v>
      </c>
      <c r="C284" s="204" t="s">
        <v>404</v>
      </c>
      <c r="D284" s="203" t="s">
        <v>176</v>
      </c>
      <c r="E284" s="205">
        <v>6.0000000000000001E-3</v>
      </c>
      <c r="F284" s="205">
        <v>9.2999999999999997E-5</v>
      </c>
    </row>
    <row r="285" spans="1:7" s="188" customFormat="1" outlineLevel="1" x14ac:dyDescent="0.25">
      <c r="A285" s="202" t="s">
        <v>1385</v>
      </c>
      <c r="B285" s="203" t="s">
        <v>353</v>
      </c>
      <c r="C285" s="204" t="s">
        <v>352</v>
      </c>
      <c r="D285" s="203" t="s">
        <v>179</v>
      </c>
      <c r="E285" s="205">
        <v>2.77</v>
      </c>
      <c r="F285" s="205">
        <v>4.2935000000000001E-2</v>
      </c>
    </row>
    <row r="286" spans="1:7" s="163" customFormat="1" ht="66" x14ac:dyDescent="0.25">
      <c r="A286" s="176" t="s">
        <v>460</v>
      </c>
      <c r="B286" s="177" t="s">
        <v>596</v>
      </c>
      <c r="C286" s="177" t="s">
        <v>595</v>
      </c>
      <c r="D286" s="178" t="s">
        <v>594</v>
      </c>
      <c r="E286" s="305">
        <v>1.55E-2</v>
      </c>
      <c r="F286" s="306"/>
      <c r="G286" s="164"/>
    </row>
    <row r="287" spans="1:7" s="183" customFormat="1" outlineLevel="1" x14ac:dyDescent="0.25">
      <c r="A287" s="179" t="s">
        <v>667</v>
      </c>
      <c r="B287" s="180" t="s">
        <v>544</v>
      </c>
      <c r="C287" s="181" t="s">
        <v>543</v>
      </c>
      <c r="D287" s="180" t="s">
        <v>540</v>
      </c>
      <c r="E287" s="182">
        <v>159.66999999999999</v>
      </c>
      <c r="F287" s="182">
        <v>2.4748999999999999</v>
      </c>
    </row>
    <row r="288" spans="1:7" s="188" customFormat="1" outlineLevel="1" x14ac:dyDescent="0.25">
      <c r="A288" s="184" t="s">
        <v>666</v>
      </c>
      <c r="B288" s="185" t="s">
        <v>539</v>
      </c>
      <c r="C288" s="186" t="s">
        <v>541</v>
      </c>
      <c r="D288" s="185" t="s">
        <v>540</v>
      </c>
      <c r="E288" s="187">
        <v>1.3</v>
      </c>
      <c r="F288" s="187">
        <v>2.0150000000000001E-2</v>
      </c>
    </row>
    <row r="289" spans="1:7" s="193" customFormat="1" outlineLevel="1" x14ac:dyDescent="0.25">
      <c r="A289" s="189" t="s">
        <v>665</v>
      </c>
      <c r="B289" s="190" t="s">
        <v>492</v>
      </c>
      <c r="C289" s="191" t="s">
        <v>491</v>
      </c>
      <c r="D289" s="190" t="s">
        <v>462</v>
      </c>
      <c r="E289" s="192">
        <v>1.3</v>
      </c>
      <c r="F289" s="192">
        <v>2.0150000000000001E-2</v>
      </c>
    </row>
    <row r="290" spans="1:7" s="188" customFormat="1" outlineLevel="1" x14ac:dyDescent="0.25">
      <c r="A290" s="198" t="s">
        <v>664</v>
      </c>
      <c r="B290" s="199" t="s">
        <v>454</v>
      </c>
      <c r="C290" s="200" t="s">
        <v>453</v>
      </c>
      <c r="D290" s="199" t="s">
        <v>206</v>
      </c>
      <c r="E290" s="201">
        <v>0.93</v>
      </c>
      <c r="F290" s="201">
        <v>1.4415000000000001E-2</v>
      </c>
    </row>
    <row r="291" spans="1:7" s="188" customFormat="1" outlineLevel="1" x14ac:dyDescent="0.25">
      <c r="A291" s="202" t="s">
        <v>663</v>
      </c>
      <c r="B291" s="203" t="s">
        <v>379</v>
      </c>
      <c r="C291" s="204" t="s">
        <v>378</v>
      </c>
      <c r="D291" s="203" t="s">
        <v>176</v>
      </c>
      <c r="E291" s="205">
        <v>0.375</v>
      </c>
      <c r="F291" s="205">
        <v>5.8129999999999996E-3</v>
      </c>
    </row>
    <row r="292" spans="1:7" s="188" customFormat="1" outlineLevel="1" x14ac:dyDescent="0.25">
      <c r="A292" s="202" t="s">
        <v>662</v>
      </c>
      <c r="B292" s="203" t="s">
        <v>311</v>
      </c>
      <c r="C292" s="204" t="s">
        <v>310</v>
      </c>
      <c r="D292" s="203" t="s">
        <v>212</v>
      </c>
      <c r="E292" s="205">
        <v>0.5</v>
      </c>
      <c r="F292" s="205">
        <v>7.7499999999999999E-3</v>
      </c>
    </row>
    <row r="293" spans="1:7" s="188" customFormat="1" outlineLevel="1" x14ac:dyDescent="0.25">
      <c r="A293" s="202" t="s">
        <v>661</v>
      </c>
      <c r="B293" s="203" t="s">
        <v>308</v>
      </c>
      <c r="C293" s="204" t="s">
        <v>307</v>
      </c>
      <c r="D293" s="203" t="s">
        <v>179</v>
      </c>
      <c r="E293" s="205">
        <v>100</v>
      </c>
      <c r="F293" s="205">
        <v>1.55</v>
      </c>
    </row>
    <row r="294" spans="1:7" s="188" customFormat="1" outlineLevel="1" x14ac:dyDescent="0.25">
      <c r="A294" s="202" t="s">
        <v>660</v>
      </c>
      <c r="B294" s="203" t="s">
        <v>297</v>
      </c>
      <c r="C294" s="204" t="s">
        <v>296</v>
      </c>
      <c r="D294" s="203" t="s">
        <v>176</v>
      </c>
      <c r="E294" s="205">
        <v>0.05</v>
      </c>
      <c r="F294" s="205">
        <v>7.7499999999999997E-4</v>
      </c>
    </row>
    <row r="295" spans="1:7" s="163" customFormat="1" ht="12.75" customHeight="1" x14ac:dyDescent="0.25">
      <c r="A295" s="225"/>
      <c r="B295" s="226"/>
      <c r="C295" s="317" t="s">
        <v>1384</v>
      </c>
      <c r="D295" s="317"/>
      <c r="E295" s="226"/>
      <c r="F295" s="227"/>
    </row>
    <row r="296" spans="1:7" s="163" customFormat="1" ht="52.8" x14ac:dyDescent="0.25">
      <c r="A296" s="176" t="s">
        <v>459</v>
      </c>
      <c r="B296" s="177" t="s">
        <v>1383</v>
      </c>
      <c r="C296" s="177" t="s">
        <v>1382</v>
      </c>
      <c r="D296" s="178" t="s">
        <v>545</v>
      </c>
      <c r="E296" s="305">
        <v>7.4099999999999999E-2</v>
      </c>
      <c r="F296" s="306"/>
      <c r="G296" s="164"/>
    </row>
    <row r="297" spans="1:7" s="183" customFormat="1" outlineLevel="1" x14ac:dyDescent="0.25">
      <c r="A297" s="179" t="s">
        <v>659</v>
      </c>
      <c r="B297" s="180" t="s">
        <v>544</v>
      </c>
      <c r="C297" s="181" t="s">
        <v>543</v>
      </c>
      <c r="D297" s="180" t="s">
        <v>540</v>
      </c>
      <c r="E297" s="182">
        <v>371</v>
      </c>
      <c r="F297" s="182">
        <v>27.491099999999999</v>
      </c>
    </row>
    <row r="298" spans="1:7" s="188" customFormat="1" outlineLevel="1" x14ac:dyDescent="0.25">
      <c r="A298" s="184" t="s">
        <v>1381</v>
      </c>
      <c r="B298" s="185" t="s">
        <v>539</v>
      </c>
      <c r="C298" s="186" t="s">
        <v>541</v>
      </c>
      <c r="D298" s="185" t="s">
        <v>540</v>
      </c>
      <c r="E298" s="187">
        <v>2.4500000000000002</v>
      </c>
      <c r="F298" s="187">
        <v>0.18154500000000001</v>
      </c>
    </row>
    <row r="299" spans="1:7" s="193" customFormat="1" outlineLevel="1" x14ac:dyDescent="0.25">
      <c r="A299" s="189" t="s">
        <v>1380</v>
      </c>
      <c r="B299" s="190" t="s">
        <v>498</v>
      </c>
      <c r="C299" s="191" t="s">
        <v>497</v>
      </c>
      <c r="D299" s="190" t="s">
        <v>462</v>
      </c>
      <c r="E299" s="192">
        <v>2.4500000000000002</v>
      </c>
      <c r="F299" s="192">
        <v>0.18154500000000001</v>
      </c>
    </row>
    <row r="300" spans="1:7" s="188" customFormat="1" outlineLevel="1" x14ac:dyDescent="0.25">
      <c r="A300" s="198" t="s">
        <v>1379</v>
      </c>
      <c r="B300" s="199" t="s">
        <v>454</v>
      </c>
      <c r="C300" s="200" t="s">
        <v>453</v>
      </c>
      <c r="D300" s="199" t="s">
        <v>206</v>
      </c>
      <c r="E300" s="201">
        <v>3.85</v>
      </c>
      <c r="F300" s="201">
        <v>0.28528500000000001</v>
      </c>
    </row>
    <row r="301" spans="1:7" s="188" customFormat="1" outlineLevel="1" x14ac:dyDescent="0.25">
      <c r="A301" s="202" t="s">
        <v>1378</v>
      </c>
      <c r="B301" s="203" t="s">
        <v>447</v>
      </c>
      <c r="C301" s="204" t="s">
        <v>446</v>
      </c>
      <c r="D301" s="203" t="s">
        <v>206</v>
      </c>
      <c r="E301" s="205">
        <v>2.8</v>
      </c>
      <c r="F301" s="205">
        <v>0.20748</v>
      </c>
    </row>
    <row r="302" spans="1:7" s="188" customFormat="1" outlineLevel="1" x14ac:dyDescent="0.25">
      <c r="A302" s="202" t="s">
        <v>1377</v>
      </c>
      <c r="B302" s="203" t="s">
        <v>1229</v>
      </c>
      <c r="C302" s="204" t="s">
        <v>1228</v>
      </c>
      <c r="D302" s="203" t="s">
        <v>179</v>
      </c>
      <c r="E302" s="205">
        <v>100</v>
      </c>
      <c r="F302" s="205">
        <v>7.41</v>
      </c>
    </row>
    <row r="303" spans="1:7" s="163" customFormat="1" ht="39.6" x14ac:dyDescent="0.25">
      <c r="A303" s="176" t="s">
        <v>458</v>
      </c>
      <c r="B303" s="177" t="s">
        <v>1376</v>
      </c>
      <c r="C303" s="177" t="s">
        <v>1375</v>
      </c>
      <c r="D303" s="178" t="s">
        <v>1374</v>
      </c>
      <c r="E303" s="305">
        <v>4.3999999999999997E-2</v>
      </c>
      <c r="F303" s="306"/>
      <c r="G303" s="164"/>
    </row>
    <row r="304" spans="1:7" s="183" customFormat="1" outlineLevel="1" x14ac:dyDescent="0.25">
      <c r="A304" s="179" t="s">
        <v>1373</v>
      </c>
      <c r="B304" s="180" t="s">
        <v>544</v>
      </c>
      <c r="C304" s="181" t="s">
        <v>543</v>
      </c>
      <c r="D304" s="180" t="s">
        <v>540</v>
      </c>
      <c r="E304" s="182">
        <v>41.5</v>
      </c>
      <c r="F304" s="182">
        <v>1.8260000000000001</v>
      </c>
    </row>
    <row r="305" spans="1:7" s="193" customFormat="1" outlineLevel="1" x14ac:dyDescent="0.25">
      <c r="A305" s="189" t="s">
        <v>1372</v>
      </c>
      <c r="B305" s="190" t="s">
        <v>487</v>
      </c>
      <c r="C305" s="191" t="s">
        <v>486</v>
      </c>
      <c r="D305" s="190" t="s">
        <v>462</v>
      </c>
      <c r="E305" s="192">
        <v>5.8</v>
      </c>
      <c r="F305" s="192">
        <v>0.25519999999999998</v>
      </c>
    </row>
    <row r="306" spans="1:7" s="188" customFormat="1" outlineLevel="1" x14ac:dyDescent="0.25">
      <c r="A306" s="198" t="s">
        <v>1371</v>
      </c>
      <c r="B306" s="199" t="s">
        <v>454</v>
      </c>
      <c r="C306" s="200" t="s">
        <v>453</v>
      </c>
      <c r="D306" s="199" t="s">
        <v>206</v>
      </c>
      <c r="E306" s="201">
        <v>0.1</v>
      </c>
      <c r="F306" s="201">
        <v>4.4000000000000003E-3</v>
      </c>
    </row>
    <row r="307" spans="1:7" s="188" customFormat="1" ht="24" outlineLevel="1" x14ac:dyDescent="0.25">
      <c r="A307" s="202" t="s">
        <v>1370</v>
      </c>
      <c r="B307" s="203" t="s">
        <v>1191</v>
      </c>
      <c r="C307" s="204" t="s">
        <v>1190</v>
      </c>
      <c r="D307" s="203" t="s">
        <v>176</v>
      </c>
      <c r="E307" s="205">
        <v>0.15</v>
      </c>
      <c r="F307" s="205">
        <v>6.6E-3</v>
      </c>
    </row>
    <row r="308" spans="1:7" s="188" customFormat="1" outlineLevel="1" x14ac:dyDescent="0.25">
      <c r="A308" s="202" t="s">
        <v>1369</v>
      </c>
      <c r="B308" s="203" t="s">
        <v>1189</v>
      </c>
      <c r="C308" s="204" t="s">
        <v>1188</v>
      </c>
      <c r="D308" s="203" t="s">
        <v>176</v>
      </c>
      <c r="E308" s="205">
        <v>0.02</v>
      </c>
      <c r="F308" s="205">
        <v>8.8000000000000003E-4</v>
      </c>
    </row>
    <row r="309" spans="1:7" s="163" customFormat="1" x14ac:dyDescent="0.25">
      <c r="A309" s="176" t="s">
        <v>457</v>
      </c>
      <c r="B309" s="177" t="s">
        <v>178</v>
      </c>
      <c r="C309" s="177" t="s">
        <v>1079</v>
      </c>
      <c r="D309" s="178" t="s">
        <v>177</v>
      </c>
      <c r="E309" s="315">
        <v>4.4000000000000004</v>
      </c>
      <c r="F309" s="316"/>
      <c r="G309" s="164"/>
    </row>
    <row r="310" spans="1:7" ht="15.75" customHeight="1" x14ac:dyDescent="0.3">
      <c r="A310" s="318" t="s">
        <v>1368</v>
      </c>
      <c r="B310" s="319"/>
      <c r="C310" s="319"/>
      <c r="D310" s="319"/>
      <c r="E310" s="319"/>
      <c r="F310" s="320"/>
    </row>
    <row r="311" spans="1:7" s="163" customFormat="1" ht="12.75" customHeight="1" x14ac:dyDescent="0.25">
      <c r="A311" s="225"/>
      <c r="B311" s="226"/>
      <c r="C311" s="317" t="s">
        <v>591</v>
      </c>
      <c r="D311" s="317"/>
      <c r="E311" s="226"/>
      <c r="F311" s="227"/>
    </row>
    <row r="312" spans="1:7" s="163" customFormat="1" ht="39.6" x14ac:dyDescent="0.25">
      <c r="A312" s="176" t="s">
        <v>456</v>
      </c>
      <c r="B312" s="177" t="s">
        <v>1367</v>
      </c>
      <c r="C312" s="177" t="s">
        <v>1366</v>
      </c>
      <c r="D312" s="178" t="s">
        <v>547</v>
      </c>
      <c r="E312" s="305">
        <v>0.3</v>
      </c>
      <c r="F312" s="306"/>
      <c r="G312" s="164"/>
    </row>
    <row r="313" spans="1:7" s="183" customFormat="1" outlineLevel="1" x14ac:dyDescent="0.25">
      <c r="A313" s="179" t="s">
        <v>658</v>
      </c>
      <c r="B313" s="180" t="s">
        <v>544</v>
      </c>
      <c r="C313" s="181" t="s">
        <v>543</v>
      </c>
      <c r="D313" s="180" t="s">
        <v>540</v>
      </c>
      <c r="E313" s="182">
        <v>96.95</v>
      </c>
      <c r="F313" s="182">
        <v>29.085000000000001</v>
      </c>
    </row>
    <row r="314" spans="1:7" s="193" customFormat="1" outlineLevel="1" x14ac:dyDescent="0.25">
      <c r="A314" s="189" t="s">
        <v>657</v>
      </c>
      <c r="B314" s="190" t="s">
        <v>473</v>
      </c>
      <c r="C314" s="191" t="s">
        <v>472</v>
      </c>
      <c r="D314" s="190" t="s">
        <v>462</v>
      </c>
      <c r="E314" s="192">
        <v>4.28</v>
      </c>
      <c r="F314" s="192">
        <v>1.284</v>
      </c>
    </row>
    <row r="315" spans="1:7" s="193" customFormat="1" outlineLevel="1" x14ac:dyDescent="0.25">
      <c r="A315" s="194" t="s">
        <v>656</v>
      </c>
      <c r="B315" s="195" t="s">
        <v>465</v>
      </c>
      <c r="C315" s="196" t="s">
        <v>464</v>
      </c>
      <c r="D315" s="195" t="s">
        <v>462</v>
      </c>
      <c r="E315" s="197">
        <v>13.34</v>
      </c>
      <c r="F315" s="197">
        <v>4.0019999999999998</v>
      </c>
    </row>
    <row r="316" spans="1:7" s="188" customFormat="1" outlineLevel="1" x14ac:dyDescent="0.25">
      <c r="A316" s="198" t="s">
        <v>1365</v>
      </c>
      <c r="B316" s="199" t="s">
        <v>454</v>
      </c>
      <c r="C316" s="200" t="s">
        <v>453</v>
      </c>
      <c r="D316" s="199" t="s">
        <v>206</v>
      </c>
      <c r="E316" s="201">
        <v>0.14399999999999999</v>
      </c>
      <c r="F316" s="201">
        <v>4.3200000000000002E-2</v>
      </c>
    </row>
    <row r="317" spans="1:7" s="188" customFormat="1" outlineLevel="1" x14ac:dyDescent="0.25">
      <c r="A317" s="202" t="s">
        <v>1364</v>
      </c>
      <c r="B317" s="203" t="s">
        <v>321</v>
      </c>
      <c r="C317" s="204" t="s">
        <v>320</v>
      </c>
      <c r="D317" s="203" t="s">
        <v>177</v>
      </c>
      <c r="E317" s="205">
        <v>94.9</v>
      </c>
      <c r="F317" s="205">
        <v>28.47</v>
      </c>
    </row>
    <row r="318" spans="1:7" s="163" customFormat="1" ht="39.6" x14ac:dyDescent="0.25">
      <c r="A318" s="176" t="s">
        <v>455</v>
      </c>
      <c r="B318" s="177" t="s">
        <v>1363</v>
      </c>
      <c r="C318" s="177" t="s">
        <v>1362</v>
      </c>
      <c r="D318" s="178" t="s">
        <v>547</v>
      </c>
      <c r="E318" s="305">
        <v>0.4</v>
      </c>
      <c r="F318" s="306"/>
      <c r="G318" s="164"/>
    </row>
    <row r="319" spans="1:7" s="183" customFormat="1" outlineLevel="1" x14ac:dyDescent="0.25">
      <c r="A319" s="179" t="s">
        <v>655</v>
      </c>
      <c r="B319" s="180" t="s">
        <v>544</v>
      </c>
      <c r="C319" s="181" t="s">
        <v>543</v>
      </c>
      <c r="D319" s="180" t="s">
        <v>540</v>
      </c>
      <c r="E319" s="182">
        <v>81.45</v>
      </c>
      <c r="F319" s="182">
        <v>32.58</v>
      </c>
    </row>
    <row r="320" spans="1:7" s="193" customFormat="1" outlineLevel="1" x14ac:dyDescent="0.25">
      <c r="A320" s="189" t="s">
        <v>654</v>
      </c>
      <c r="B320" s="190" t="s">
        <v>473</v>
      </c>
      <c r="C320" s="191" t="s">
        <v>472</v>
      </c>
      <c r="D320" s="190" t="s">
        <v>462</v>
      </c>
      <c r="E320" s="192">
        <v>4.5599999999999996</v>
      </c>
      <c r="F320" s="192">
        <v>1.8240000000000001</v>
      </c>
    </row>
    <row r="321" spans="1:7" s="193" customFormat="1" outlineLevel="1" x14ac:dyDescent="0.25">
      <c r="A321" s="194" t="s">
        <v>653</v>
      </c>
      <c r="B321" s="195" t="s">
        <v>465</v>
      </c>
      <c r="C321" s="196" t="s">
        <v>464</v>
      </c>
      <c r="D321" s="195" t="s">
        <v>462</v>
      </c>
      <c r="E321" s="197">
        <v>8.1199999999999992</v>
      </c>
      <c r="F321" s="197">
        <v>3.2480000000000002</v>
      </c>
    </row>
    <row r="322" spans="1:7" s="188" customFormat="1" outlineLevel="1" x14ac:dyDescent="0.25">
      <c r="A322" s="198" t="s">
        <v>652</v>
      </c>
      <c r="B322" s="199" t="s">
        <v>454</v>
      </c>
      <c r="C322" s="200" t="s">
        <v>453</v>
      </c>
      <c r="D322" s="199" t="s">
        <v>206</v>
      </c>
      <c r="E322" s="201">
        <v>0.22600000000000001</v>
      </c>
      <c r="F322" s="201">
        <v>9.0399999999999994E-2</v>
      </c>
    </row>
    <row r="323" spans="1:7" s="188" customFormat="1" outlineLevel="1" x14ac:dyDescent="0.25">
      <c r="A323" s="202" t="s">
        <v>651</v>
      </c>
      <c r="B323" s="203" t="s">
        <v>1171</v>
      </c>
      <c r="C323" s="204" t="s">
        <v>1170</v>
      </c>
      <c r="D323" s="203" t="s">
        <v>177</v>
      </c>
      <c r="E323" s="205">
        <v>95.9</v>
      </c>
      <c r="F323" s="205">
        <v>38.36</v>
      </c>
    </row>
    <row r="324" spans="1:7" s="163" customFormat="1" ht="39.6" x14ac:dyDescent="0.25">
      <c r="A324" s="176" t="s">
        <v>452</v>
      </c>
      <c r="B324" s="177" t="s">
        <v>1361</v>
      </c>
      <c r="C324" s="177" t="s">
        <v>1360</v>
      </c>
      <c r="D324" s="178" t="s">
        <v>547</v>
      </c>
      <c r="E324" s="305">
        <v>0.04</v>
      </c>
      <c r="F324" s="306"/>
      <c r="G324" s="164"/>
    </row>
    <row r="325" spans="1:7" s="183" customFormat="1" outlineLevel="1" x14ac:dyDescent="0.25">
      <c r="A325" s="179" t="s">
        <v>650</v>
      </c>
      <c r="B325" s="180" t="s">
        <v>544</v>
      </c>
      <c r="C325" s="181" t="s">
        <v>543</v>
      </c>
      <c r="D325" s="180" t="s">
        <v>540</v>
      </c>
      <c r="E325" s="182">
        <v>76.739999999999995</v>
      </c>
      <c r="F325" s="182">
        <v>3.0695999999999999</v>
      </c>
    </row>
    <row r="326" spans="1:7" s="193" customFormat="1" outlineLevel="1" x14ac:dyDescent="0.25">
      <c r="A326" s="189" t="s">
        <v>1359</v>
      </c>
      <c r="B326" s="190" t="s">
        <v>473</v>
      </c>
      <c r="C326" s="191" t="s">
        <v>472</v>
      </c>
      <c r="D326" s="190" t="s">
        <v>462</v>
      </c>
      <c r="E326" s="192">
        <v>4.9000000000000004</v>
      </c>
      <c r="F326" s="192">
        <v>0.19600000000000001</v>
      </c>
    </row>
    <row r="327" spans="1:7" s="193" customFormat="1" outlineLevel="1" x14ac:dyDescent="0.25">
      <c r="A327" s="194" t="s">
        <v>1358</v>
      </c>
      <c r="B327" s="195" t="s">
        <v>465</v>
      </c>
      <c r="C327" s="196" t="s">
        <v>464</v>
      </c>
      <c r="D327" s="195" t="s">
        <v>462</v>
      </c>
      <c r="E327" s="197">
        <v>4.6399999999999997</v>
      </c>
      <c r="F327" s="197">
        <v>0.18559999999999999</v>
      </c>
    </row>
    <row r="328" spans="1:7" s="188" customFormat="1" outlineLevel="1" x14ac:dyDescent="0.25">
      <c r="A328" s="198" t="s">
        <v>1357</v>
      </c>
      <c r="B328" s="199" t="s">
        <v>454</v>
      </c>
      <c r="C328" s="200" t="s">
        <v>453</v>
      </c>
      <c r="D328" s="199" t="s">
        <v>206</v>
      </c>
      <c r="E328" s="201">
        <v>0.36799999999999999</v>
      </c>
      <c r="F328" s="201">
        <v>1.472E-2</v>
      </c>
    </row>
    <row r="329" spans="1:7" s="188" customFormat="1" outlineLevel="1" x14ac:dyDescent="0.25">
      <c r="A329" s="202" t="s">
        <v>1356</v>
      </c>
      <c r="B329" s="203" t="s">
        <v>1169</v>
      </c>
      <c r="C329" s="204" t="s">
        <v>1168</v>
      </c>
      <c r="D329" s="203" t="s">
        <v>177</v>
      </c>
      <c r="E329" s="205">
        <v>96.8</v>
      </c>
      <c r="F329" s="205">
        <v>3.8719999999999999</v>
      </c>
    </row>
    <row r="330" spans="1:7" s="163" customFormat="1" x14ac:dyDescent="0.25">
      <c r="A330" s="176" t="s">
        <v>451</v>
      </c>
      <c r="B330" s="177" t="s">
        <v>178</v>
      </c>
      <c r="C330" s="177" t="s">
        <v>1080</v>
      </c>
      <c r="D330" s="178" t="s">
        <v>170</v>
      </c>
      <c r="E330" s="315">
        <v>6</v>
      </c>
      <c r="F330" s="316"/>
      <c r="G330" s="164"/>
    </row>
    <row r="331" spans="1:7" s="163" customFormat="1" x14ac:dyDescent="0.25">
      <c r="A331" s="176" t="s">
        <v>448</v>
      </c>
      <c r="B331" s="177" t="s">
        <v>178</v>
      </c>
      <c r="C331" s="177" t="s">
        <v>191</v>
      </c>
      <c r="D331" s="178" t="s">
        <v>170</v>
      </c>
      <c r="E331" s="315">
        <v>4</v>
      </c>
      <c r="F331" s="316"/>
      <c r="G331" s="164"/>
    </row>
    <row r="332" spans="1:7" s="163" customFormat="1" x14ac:dyDescent="0.25">
      <c r="A332" s="176" t="s">
        <v>445</v>
      </c>
      <c r="B332" s="177" t="s">
        <v>178</v>
      </c>
      <c r="C332" s="177" t="s">
        <v>189</v>
      </c>
      <c r="D332" s="178" t="s">
        <v>170</v>
      </c>
      <c r="E332" s="315">
        <v>4</v>
      </c>
      <c r="F332" s="316"/>
      <c r="G332" s="164"/>
    </row>
    <row r="333" spans="1:7" s="163" customFormat="1" x14ac:dyDescent="0.25">
      <c r="A333" s="176" t="s">
        <v>444</v>
      </c>
      <c r="B333" s="177" t="s">
        <v>178</v>
      </c>
      <c r="C333" s="177" t="s">
        <v>1081</v>
      </c>
      <c r="D333" s="178" t="s">
        <v>170</v>
      </c>
      <c r="E333" s="315">
        <v>2</v>
      </c>
      <c r="F333" s="316"/>
      <c r="G333" s="164"/>
    </row>
    <row r="334" spans="1:7" s="163" customFormat="1" x14ac:dyDescent="0.25">
      <c r="A334" s="176" t="s">
        <v>443</v>
      </c>
      <c r="B334" s="177" t="s">
        <v>178</v>
      </c>
      <c r="C334" s="177" t="s">
        <v>1082</v>
      </c>
      <c r="D334" s="178" t="s">
        <v>170</v>
      </c>
      <c r="E334" s="315">
        <v>6</v>
      </c>
      <c r="F334" s="316"/>
      <c r="G334" s="164"/>
    </row>
    <row r="335" spans="1:7" s="163" customFormat="1" x14ac:dyDescent="0.25">
      <c r="A335" s="176" t="s">
        <v>442</v>
      </c>
      <c r="B335" s="177" t="s">
        <v>178</v>
      </c>
      <c r="C335" s="177" t="s">
        <v>1083</v>
      </c>
      <c r="D335" s="178" t="s">
        <v>170</v>
      </c>
      <c r="E335" s="315">
        <v>2</v>
      </c>
      <c r="F335" s="316"/>
      <c r="G335" s="164"/>
    </row>
    <row r="336" spans="1:7" s="163" customFormat="1" x14ac:dyDescent="0.25">
      <c r="A336" s="176" t="s">
        <v>441</v>
      </c>
      <c r="B336" s="177" t="s">
        <v>178</v>
      </c>
      <c r="C336" s="177" t="s">
        <v>1084</v>
      </c>
      <c r="D336" s="178" t="s">
        <v>170</v>
      </c>
      <c r="E336" s="315">
        <v>8</v>
      </c>
      <c r="F336" s="316"/>
      <c r="G336" s="164"/>
    </row>
    <row r="337" spans="1:7" s="163" customFormat="1" x14ac:dyDescent="0.25">
      <c r="A337" s="176" t="s">
        <v>440</v>
      </c>
      <c r="B337" s="177" t="s">
        <v>178</v>
      </c>
      <c r="C337" s="177" t="s">
        <v>1085</v>
      </c>
      <c r="D337" s="178" t="s">
        <v>170</v>
      </c>
      <c r="E337" s="315">
        <v>4</v>
      </c>
      <c r="F337" s="316"/>
      <c r="G337" s="164"/>
    </row>
    <row r="338" spans="1:7" s="163" customFormat="1" x14ac:dyDescent="0.25">
      <c r="A338" s="176" t="s">
        <v>439</v>
      </c>
      <c r="B338" s="177" t="s">
        <v>178</v>
      </c>
      <c r="C338" s="177" t="s">
        <v>1086</v>
      </c>
      <c r="D338" s="178" t="s">
        <v>170</v>
      </c>
      <c r="E338" s="315">
        <v>4</v>
      </c>
      <c r="F338" s="316"/>
      <c r="G338" s="164"/>
    </row>
    <row r="339" spans="1:7" s="163" customFormat="1" x14ac:dyDescent="0.25">
      <c r="A339" s="176" t="s">
        <v>438</v>
      </c>
      <c r="B339" s="177" t="s">
        <v>178</v>
      </c>
      <c r="C339" s="177" t="s">
        <v>1123</v>
      </c>
      <c r="D339" s="178" t="s">
        <v>170</v>
      </c>
      <c r="E339" s="315">
        <v>8</v>
      </c>
      <c r="F339" s="316"/>
      <c r="G339" s="164"/>
    </row>
    <row r="340" spans="1:7" s="163" customFormat="1" x14ac:dyDescent="0.25">
      <c r="A340" s="176" t="s">
        <v>437</v>
      </c>
      <c r="B340" s="177" t="s">
        <v>178</v>
      </c>
      <c r="C340" s="177" t="s">
        <v>190</v>
      </c>
      <c r="D340" s="178" t="s">
        <v>170</v>
      </c>
      <c r="E340" s="315">
        <v>10</v>
      </c>
      <c r="F340" s="316"/>
      <c r="G340" s="164"/>
    </row>
    <row r="341" spans="1:7" s="163" customFormat="1" x14ac:dyDescent="0.25">
      <c r="A341" s="176" t="s">
        <v>436</v>
      </c>
      <c r="B341" s="177" t="s">
        <v>178</v>
      </c>
      <c r="C341" s="177" t="s">
        <v>1122</v>
      </c>
      <c r="D341" s="178" t="s">
        <v>170</v>
      </c>
      <c r="E341" s="315">
        <v>60</v>
      </c>
      <c r="F341" s="316"/>
      <c r="G341" s="164"/>
    </row>
    <row r="342" spans="1:7" s="163" customFormat="1" x14ac:dyDescent="0.25">
      <c r="A342" s="176" t="s">
        <v>435</v>
      </c>
      <c r="B342" s="177" t="s">
        <v>178</v>
      </c>
      <c r="C342" s="177" t="s">
        <v>196</v>
      </c>
      <c r="D342" s="178" t="s">
        <v>170</v>
      </c>
      <c r="E342" s="315">
        <v>80</v>
      </c>
      <c r="F342" s="316"/>
      <c r="G342" s="164"/>
    </row>
    <row r="343" spans="1:7" s="163" customFormat="1" x14ac:dyDescent="0.25">
      <c r="A343" s="176" t="s">
        <v>434</v>
      </c>
      <c r="B343" s="177" t="s">
        <v>178</v>
      </c>
      <c r="C343" s="177" t="s">
        <v>1087</v>
      </c>
      <c r="D343" s="178" t="s">
        <v>170</v>
      </c>
      <c r="E343" s="315">
        <v>8</v>
      </c>
      <c r="F343" s="316"/>
      <c r="G343" s="164"/>
    </row>
    <row r="344" spans="1:7" s="163" customFormat="1" ht="26.4" x14ac:dyDescent="0.25">
      <c r="A344" s="176" t="s">
        <v>433</v>
      </c>
      <c r="B344" s="177" t="s">
        <v>1355</v>
      </c>
      <c r="C344" s="177" t="s">
        <v>1354</v>
      </c>
      <c r="D344" s="178" t="s">
        <v>1353</v>
      </c>
      <c r="E344" s="305">
        <v>0.109</v>
      </c>
      <c r="F344" s="306"/>
      <c r="G344" s="164"/>
    </row>
    <row r="345" spans="1:7" s="183" customFormat="1" outlineLevel="1" x14ac:dyDescent="0.25">
      <c r="A345" s="179" t="s">
        <v>1352</v>
      </c>
      <c r="B345" s="180" t="s">
        <v>544</v>
      </c>
      <c r="C345" s="181" t="s">
        <v>543</v>
      </c>
      <c r="D345" s="180" t="s">
        <v>540</v>
      </c>
      <c r="E345" s="182">
        <v>54.97</v>
      </c>
      <c r="F345" s="182">
        <v>5.9916999999999998</v>
      </c>
    </row>
    <row r="346" spans="1:7" s="193" customFormat="1" ht="24" outlineLevel="1" x14ac:dyDescent="0.25">
      <c r="A346" s="189" t="s">
        <v>1351</v>
      </c>
      <c r="B346" s="190" t="s">
        <v>1238</v>
      </c>
      <c r="C346" s="191" t="s">
        <v>1237</v>
      </c>
      <c r="D346" s="190" t="s">
        <v>462</v>
      </c>
      <c r="E346" s="192">
        <v>0.8</v>
      </c>
      <c r="F346" s="192">
        <v>8.72E-2</v>
      </c>
    </row>
    <row r="347" spans="1:7" s="193" customFormat="1" outlineLevel="1" x14ac:dyDescent="0.25">
      <c r="A347" s="194" t="s">
        <v>1350</v>
      </c>
      <c r="B347" s="195" t="s">
        <v>473</v>
      </c>
      <c r="C347" s="196" t="s">
        <v>472</v>
      </c>
      <c r="D347" s="195" t="s">
        <v>462</v>
      </c>
      <c r="E347" s="197">
        <v>19.8</v>
      </c>
      <c r="F347" s="197">
        <v>2.1581999999999999</v>
      </c>
    </row>
    <row r="348" spans="1:7" s="188" customFormat="1" outlineLevel="1" x14ac:dyDescent="0.25">
      <c r="A348" s="198" t="s">
        <v>1349</v>
      </c>
      <c r="B348" s="199" t="s">
        <v>454</v>
      </c>
      <c r="C348" s="200" t="s">
        <v>453</v>
      </c>
      <c r="D348" s="199" t="s">
        <v>206</v>
      </c>
      <c r="E348" s="201">
        <v>15</v>
      </c>
      <c r="F348" s="201">
        <v>1.635</v>
      </c>
    </row>
    <row r="349" spans="1:7" s="188" customFormat="1" ht="24" outlineLevel="1" x14ac:dyDescent="0.25">
      <c r="A349" s="202" t="s">
        <v>1348</v>
      </c>
      <c r="B349" s="203" t="s">
        <v>1140</v>
      </c>
      <c r="C349" s="204" t="s">
        <v>1139</v>
      </c>
      <c r="D349" s="203" t="s">
        <v>170</v>
      </c>
      <c r="E349" s="205">
        <v>260</v>
      </c>
      <c r="F349" s="205">
        <v>28.34</v>
      </c>
    </row>
    <row r="350" spans="1:7" s="163" customFormat="1" x14ac:dyDescent="0.25">
      <c r="A350" s="176" t="s">
        <v>430</v>
      </c>
      <c r="B350" s="177" t="s">
        <v>178</v>
      </c>
      <c r="C350" s="177" t="s">
        <v>1089</v>
      </c>
      <c r="D350" s="178" t="s">
        <v>1088</v>
      </c>
      <c r="E350" s="315">
        <v>62</v>
      </c>
      <c r="F350" s="316"/>
      <c r="G350" s="164"/>
    </row>
    <row r="351" spans="1:7" s="163" customFormat="1" ht="26.4" x14ac:dyDescent="0.25">
      <c r="A351" s="176" t="s">
        <v>427</v>
      </c>
      <c r="B351" s="177" t="s">
        <v>1347</v>
      </c>
      <c r="C351" s="177" t="s">
        <v>1346</v>
      </c>
      <c r="D351" s="178" t="s">
        <v>1141</v>
      </c>
      <c r="E351" s="305">
        <v>6</v>
      </c>
      <c r="F351" s="306"/>
      <c r="G351" s="164"/>
    </row>
    <row r="352" spans="1:7" s="183" customFormat="1" outlineLevel="1" x14ac:dyDescent="0.25">
      <c r="A352" s="179" t="s">
        <v>1345</v>
      </c>
      <c r="B352" s="180" t="s">
        <v>544</v>
      </c>
      <c r="C352" s="181" t="s">
        <v>543</v>
      </c>
      <c r="D352" s="180" t="s">
        <v>540</v>
      </c>
      <c r="E352" s="182">
        <v>0.12</v>
      </c>
      <c r="F352" s="182">
        <v>0.72</v>
      </c>
    </row>
    <row r="353" spans="1:7" s="163" customFormat="1" ht="39.6" x14ac:dyDescent="0.25">
      <c r="A353" s="176" t="s">
        <v>424</v>
      </c>
      <c r="B353" s="177" t="s">
        <v>178</v>
      </c>
      <c r="C353" s="177" t="s">
        <v>1090</v>
      </c>
      <c r="D353" s="178" t="s">
        <v>170</v>
      </c>
      <c r="E353" s="315">
        <v>6</v>
      </c>
      <c r="F353" s="316"/>
      <c r="G353" s="164"/>
    </row>
    <row r="354" spans="1:7" s="163" customFormat="1" x14ac:dyDescent="0.25">
      <c r="A354" s="176" t="s">
        <v>421</v>
      </c>
      <c r="B354" s="177" t="s">
        <v>178</v>
      </c>
      <c r="C354" s="177" t="s">
        <v>1091</v>
      </c>
      <c r="D354" s="178" t="s">
        <v>170</v>
      </c>
      <c r="E354" s="315">
        <v>12</v>
      </c>
      <c r="F354" s="316"/>
      <c r="G354" s="164"/>
    </row>
    <row r="355" spans="1:7" s="163" customFormat="1" x14ac:dyDescent="0.25">
      <c r="A355" s="176" t="s">
        <v>418</v>
      </c>
      <c r="B355" s="177" t="s">
        <v>178</v>
      </c>
      <c r="C355" s="177" t="s">
        <v>1092</v>
      </c>
      <c r="D355" s="178" t="s">
        <v>170</v>
      </c>
      <c r="E355" s="315">
        <v>6</v>
      </c>
      <c r="F355" s="316"/>
      <c r="G355" s="164"/>
    </row>
    <row r="356" spans="1:7" s="163" customFormat="1" x14ac:dyDescent="0.25">
      <c r="A356" s="176" t="s">
        <v>414</v>
      </c>
      <c r="B356" s="177" t="s">
        <v>178</v>
      </c>
      <c r="C356" s="177" t="s">
        <v>1093</v>
      </c>
      <c r="D356" s="178" t="s">
        <v>177</v>
      </c>
      <c r="E356" s="315">
        <v>1.8</v>
      </c>
      <c r="F356" s="316"/>
      <c r="G356" s="164"/>
    </row>
    <row r="357" spans="1:7" s="163" customFormat="1" x14ac:dyDescent="0.25">
      <c r="A357" s="176" t="s">
        <v>412</v>
      </c>
      <c r="B357" s="177" t="s">
        <v>178</v>
      </c>
      <c r="C357" s="177" t="s">
        <v>1094</v>
      </c>
      <c r="D357" s="178" t="s">
        <v>177</v>
      </c>
      <c r="E357" s="315">
        <v>2.4</v>
      </c>
      <c r="F357" s="316"/>
      <c r="G357" s="164"/>
    </row>
    <row r="358" spans="1:7" s="163" customFormat="1" x14ac:dyDescent="0.25">
      <c r="A358" s="176" t="s">
        <v>411</v>
      </c>
      <c r="B358" s="177" t="s">
        <v>178</v>
      </c>
      <c r="C358" s="177" t="s">
        <v>198</v>
      </c>
      <c r="D358" s="178" t="s">
        <v>177</v>
      </c>
      <c r="E358" s="315">
        <v>24</v>
      </c>
      <c r="F358" s="316"/>
      <c r="G358" s="164"/>
    </row>
    <row r="359" spans="1:7" s="163" customFormat="1" x14ac:dyDescent="0.25">
      <c r="A359" s="176" t="s">
        <v>410</v>
      </c>
      <c r="B359" s="177" t="s">
        <v>178</v>
      </c>
      <c r="C359" s="177" t="s">
        <v>1095</v>
      </c>
      <c r="D359" s="178" t="s">
        <v>170</v>
      </c>
      <c r="E359" s="315">
        <v>1</v>
      </c>
      <c r="F359" s="316"/>
      <c r="G359" s="164"/>
    </row>
    <row r="360" spans="1:7" s="163" customFormat="1" x14ac:dyDescent="0.25">
      <c r="A360" s="176" t="s">
        <v>407</v>
      </c>
      <c r="B360" s="177" t="s">
        <v>178</v>
      </c>
      <c r="C360" s="177" t="s">
        <v>1096</v>
      </c>
      <c r="D360" s="178" t="s">
        <v>170</v>
      </c>
      <c r="E360" s="315">
        <v>1</v>
      </c>
      <c r="F360" s="316"/>
      <c r="G360" s="164"/>
    </row>
    <row r="361" spans="1:7" s="163" customFormat="1" x14ac:dyDescent="0.25">
      <c r="A361" s="176" t="s">
        <v>406</v>
      </c>
      <c r="B361" s="177" t="s">
        <v>178</v>
      </c>
      <c r="C361" s="177" t="s">
        <v>1097</v>
      </c>
      <c r="D361" s="178" t="s">
        <v>170</v>
      </c>
      <c r="E361" s="315">
        <v>2</v>
      </c>
      <c r="F361" s="316"/>
      <c r="G361" s="164"/>
    </row>
    <row r="362" spans="1:7" s="163" customFormat="1" x14ac:dyDescent="0.25">
      <c r="A362" s="176" t="s">
        <v>403</v>
      </c>
      <c r="B362" s="177" t="s">
        <v>178</v>
      </c>
      <c r="C362" s="177" t="s">
        <v>1121</v>
      </c>
      <c r="D362" s="178" t="s">
        <v>170</v>
      </c>
      <c r="E362" s="315">
        <v>1</v>
      </c>
      <c r="F362" s="316"/>
      <c r="G362" s="164"/>
    </row>
    <row r="363" spans="1:7" s="163" customFormat="1" ht="26.4" x14ac:dyDescent="0.25">
      <c r="A363" s="176" t="s">
        <v>402</v>
      </c>
      <c r="B363" s="177" t="s">
        <v>178</v>
      </c>
      <c r="C363" s="177" t="s">
        <v>1098</v>
      </c>
      <c r="D363" s="178" t="s">
        <v>170</v>
      </c>
      <c r="E363" s="315">
        <v>1</v>
      </c>
      <c r="F363" s="316"/>
      <c r="G363" s="164"/>
    </row>
    <row r="364" spans="1:7" s="163" customFormat="1" ht="26.4" x14ac:dyDescent="0.25">
      <c r="A364" s="176" t="s">
        <v>401</v>
      </c>
      <c r="B364" s="177" t="s">
        <v>178</v>
      </c>
      <c r="C364" s="177" t="s">
        <v>1099</v>
      </c>
      <c r="D364" s="178" t="s">
        <v>170</v>
      </c>
      <c r="E364" s="315">
        <v>2</v>
      </c>
      <c r="F364" s="316"/>
      <c r="G364" s="164"/>
    </row>
    <row r="365" spans="1:7" s="163" customFormat="1" ht="26.4" x14ac:dyDescent="0.25">
      <c r="A365" s="176" t="s">
        <v>398</v>
      </c>
      <c r="B365" s="177" t="s">
        <v>178</v>
      </c>
      <c r="C365" s="177" t="s">
        <v>1100</v>
      </c>
      <c r="D365" s="178" t="s">
        <v>170</v>
      </c>
      <c r="E365" s="315">
        <v>12</v>
      </c>
      <c r="F365" s="316"/>
      <c r="G365" s="164"/>
    </row>
    <row r="366" spans="1:7" s="163" customFormat="1" ht="52.8" x14ac:dyDescent="0.25">
      <c r="A366" s="176" t="s">
        <v>395</v>
      </c>
      <c r="B366" s="177" t="s">
        <v>590</v>
      </c>
      <c r="C366" s="177" t="s">
        <v>589</v>
      </c>
      <c r="D366" s="178" t="s">
        <v>170</v>
      </c>
      <c r="E366" s="305">
        <v>1</v>
      </c>
      <c r="F366" s="306"/>
      <c r="G366" s="164"/>
    </row>
    <row r="367" spans="1:7" s="183" customFormat="1" outlineLevel="1" x14ac:dyDescent="0.25">
      <c r="A367" s="179" t="s">
        <v>1344</v>
      </c>
      <c r="B367" s="180" t="s">
        <v>544</v>
      </c>
      <c r="C367" s="181" t="s">
        <v>543</v>
      </c>
      <c r="D367" s="180" t="s">
        <v>540</v>
      </c>
      <c r="E367" s="182">
        <v>0.56000000000000005</v>
      </c>
      <c r="F367" s="182">
        <v>0.56000000000000005</v>
      </c>
    </row>
    <row r="368" spans="1:7" s="193" customFormat="1" outlineLevel="1" x14ac:dyDescent="0.25">
      <c r="A368" s="189" t="s">
        <v>1343</v>
      </c>
      <c r="B368" s="190" t="s">
        <v>526</v>
      </c>
      <c r="C368" s="191" t="s">
        <v>525</v>
      </c>
      <c r="D368" s="190" t="s">
        <v>462</v>
      </c>
      <c r="E368" s="192">
        <v>0.14000000000000001</v>
      </c>
      <c r="F368" s="192">
        <v>0.14000000000000001</v>
      </c>
    </row>
    <row r="369" spans="1:7" s="188" customFormat="1" outlineLevel="1" x14ac:dyDescent="0.25">
      <c r="A369" s="198" t="s">
        <v>1342</v>
      </c>
      <c r="B369" s="199" t="s">
        <v>257</v>
      </c>
      <c r="C369" s="200" t="s">
        <v>256</v>
      </c>
      <c r="D369" s="199" t="s">
        <v>170</v>
      </c>
      <c r="E369" s="201">
        <v>2</v>
      </c>
      <c r="F369" s="201">
        <v>2</v>
      </c>
    </row>
    <row r="370" spans="1:7" s="163" customFormat="1" x14ac:dyDescent="0.25">
      <c r="A370" s="176" t="s">
        <v>394</v>
      </c>
      <c r="B370" s="177" t="s">
        <v>169</v>
      </c>
      <c r="C370" s="177" t="s">
        <v>1072</v>
      </c>
      <c r="D370" s="178" t="s">
        <v>167</v>
      </c>
      <c r="E370" s="315">
        <v>1</v>
      </c>
      <c r="F370" s="316"/>
      <c r="G370" s="164"/>
    </row>
    <row r="371" spans="1:7" s="163" customFormat="1" ht="12.75" customHeight="1" x14ac:dyDescent="0.25">
      <c r="A371" s="225"/>
      <c r="B371" s="226"/>
      <c r="C371" s="317" t="s">
        <v>1341</v>
      </c>
      <c r="D371" s="317"/>
      <c r="E371" s="226"/>
      <c r="F371" s="227"/>
    </row>
    <row r="372" spans="1:7" s="163" customFormat="1" ht="12.75" customHeight="1" x14ac:dyDescent="0.25">
      <c r="A372" s="225"/>
      <c r="B372" s="226"/>
      <c r="C372" s="317" t="s">
        <v>1340</v>
      </c>
      <c r="D372" s="317"/>
      <c r="E372" s="226"/>
      <c r="F372" s="227"/>
    </row>
    <row r="373" spans="1:7" s="163" customFormat="1" ht="66" x14ac:dyDescent="0.25">
      <c r="A373" s="176" t="s">
        <v>393</v>
      </c>
      <c r="B373" s="177" t="s">
        <v>588</v>
      </c>
      <c r="C373" s="177" t="s">
        <v>587</v>
      </c>
      <c r="D373" s="178" t="s">
        <v>586</v>
      </c>
      <c r="E373" s="305">
        <v>2.3099999999999999E-2</v>
      </c>
      <c r="F373" s="306"/>
      <c r="G373" s="164"/>
    </row>
    <row r="374" spans="1:7" s="183" customFormat="1" outlineLevel="1" x14ac:dyDescent="0.25">
      <c r="A374" s="179" t="s">
        <v>1339</v>
      </c>
      <c r="B374" s="180" t="s">
        <v>544</v>
      </c>
      <c r="C374" s="181" t="s">
        <v>543</v>
      </c>
      <c r="D374" s="180" t="s">
        <v>540</v>
      </c>
      <c r="E374" s="182">
        <v>153.69</v>
      </c>
      <c r="F374" s="182">
        <v>3.5501999999999998</v>
      </c>
    </row>
    <row r="375" spans="1:7" s="193" customFormat="1" outlineLevel="1" x14ac:dyDescent="0.25">
      <c r="A375" s="189" t="s">
        <v>1338</v>
      </c>
      <c r="B375" s="190" t="s">
        <v>487</v>
      </c>
      <c r="C375" s="191" t="s">
        <v>486</v>
      </c>
      <c r="D375" s="190" t="s">
        <v>462</v>
      </c>
      <c r="E375" s="192">
        <v>1.62</v>
      </c>
      <c r="F375" s="192">
        <v>3.7421999999999997E-2</v>
      </c>
    </row>
    <row r="376" spans="1:7" s="188" customFormat="1" outlineLevel="1" x14ac:dyDescent="0.25">
      <c r="A376" s="198" t="s">
        <v>1337</v>
      </c>
      <c r="B376" s="199" t="s">
        <v>432</v>
      </c>
      <c r="C376" s="200" t="s">
        <v>431</v>
      </c>
      <c r="D376" s="199" t="s">
        <v>176</v>
      </c>
      <c r="E376" s="201">
        <v>1.4999999999999999E-2</v>
      </c>
      <c r="F376" s="201">
        <v>3.4699999999999998E-4</v>
      </c>
    </row>
    <row r="377" spans="1:7" s="188" customFormat="1" outlineLevel="1" x14ac:dyDescent="0.25">
      <c r="A377" s="202" t="s">
        <v>1336</v>
      </c>
      <c r="B377" s="203" t="s">
        <v>368</v>
      </c>
      <c r="C377" s="204" t="s">
        <v>367</v>
      </c>
      <c r="D377" s="203" t="s">
        <v>176</v>
      </c>
      <c r="E377" s="205">
        <v>5.0099999999999997E-3</v>
      </c>
      <c r="F377" s="205">
        <v>1.16E-4</v>
      </c>
    </row>
    <row r="378" spans="1:7" s="188" customFormat="1" outlineLevel="1" x14ac:dyDescent="0.25">
      <c r="A378" s="202" t="s">
        <v>1335</v>
      </c>
      <c r="B378" s="203" t="s">
        <v>341</v>
      </c>
      <c r="C378" s="204" t="s">
        <v>340</v>
      </c>
      <c r="D378" s="203" t="s">
        <v>176</v>
      </c>
      <c r="E378" s="205">
        <v>4.0999999999999999E-4</v>
      </c>
      <c r="F378" s="205">
        <v>9.0000000000000002E-6</v>
      </c>
    </row>
    <row r="379" spans="1:7" s="188" customFormat="1" outlineLevel="1" x14ac:dyDescent="0.25">
      <c r="A379" s="202" t="s">
        <v>1334</v>
      </c>
      <c r="B379" s="203" t="s">
        <v>290</v>
      </c>
      <c r="C379" s="204" t="s">
        <v>289</v>
      </c>
      <c r="D379" s="203" t="s">
        <v>212</v>
      </c>
      <c r="E379" s="205">
        <v>8</v>
      </c>
      <c r="F379" s="205">
        <v>0.18479999999999999</v>
      </c>
    </row>
    <row r="380" spans="1:7" s="188" customFormat="1" outlineLevel="1" x14ac:dyDescent="0.25">
      <c r="A380" s="202" t="s">
        <v>1333</v>
      </c>
      <c r="B380" s="203" t="s">
        <v>251</v>
      </c>
      <c r="C380" s="204" t="s">
        <v>250</v>
      </c>
      <c r="D380" s="203" t="s">
        <v>179</v>
      </c>
      <c r="E380" s="205">
        <v>100</v>
      </c>
      <c r="F380" s="205">
        <v>2.31</v>
      </c>
    </row>
    <row r="381" spans="1:7" s="163" customFormat="1" ht="26.4" x14ac:dyDescent="0.25">
      <c r="A381" s="176" t="s">
        <v>390</v>
      </c>
      <c r="B381" s="177" t="s">
        <v>178</v>
      </c>
      <c r="C381" s="177" t="s">
        <v>1102</v>
      </c>
      <c r="D381" s="178" t="s">
        <v>179</v>
      </c>
      <c r="E381" s="315">
        <v>0.4</v>
      </c>
      <c r="F381" s="316"/>
      <c r="G381" s="164"/>
    </row>
    <row r="382" spans="1:7" s="163" customFormat="1" ht="26.4" x14ac:dyDescent="0.25">
      <c r="A382" s="176" t="s">
        <v>389</v>
      </c>
      <c r="B382" s="177" t="s">
        <v>585</v>
      </c>
      <c r="C382" s="177" t="s">
        <v>584</v>
      </c>
      <c r="D382" s="178" t="s">
        <v>583</v>
      </c>
      <c r="E382" s="305">
        <v>1</v>
      </c>
      <c r="F382" s="306"/>
      <c r="G382" s="164"/>
    </row>
    <row r="383" spans="1:7" s="183" customFormat="1" outlineLevel="1" x14ac:dyDescent="0.25">
      <c r="A383" s="179" t="s">
        <v>649</v>
      </c>
      <c r="B383" s="180" t="s">
        <v>544</v>
      </c>
      <c r="C383" s="181" t="s">
        <v>543</v>
      </c>
      <c r="D383" s="180" t="s">
        <v>540</v>
      </c>
      <c r="E383" s="182">
        <v>0.47</v>
      </c>
      <c r="F383" s="182">
        <v>0.47</v>
      </c>
    </row>
    <row r="384" spans="1:7" s="193" customFormat="1" outlineLevel="1" x14ac:dyDescent="0.25">
      <c r="A384" s="189" t="s">
        <v>648</v>
      </c>
      <c r="B384" s="190" t="s">
        <v>487</v>
      </c>
      <c r="C384" s="191" t="s">
        <v>486</v>
      </c>
      <c r="D384" s="190" t="s">
        <v>462</v>
      </c>
      <c r="E384" s="192">
        <v>0.05</v>
      </c>
      <c r="F384" s="192">
        <v>0.05</v>
      </c>
    </row>
    <row r="385" spans="1:7" s="188" customFormat="1" outlineLevel="1" x14ac:dyDescent="0.25">
      <c r="A385" s="198" t="s">
        <v>647</v>
      </c>
      <c r="B385" s="199" t="s">
        <v>432</v>
      </c>
      <c r="C385" s="200" t="s">
        <v>431</v>
      </c>
      <c r="D385" s="199" t="s">
        <v>176</v>
      </c>
      <c r="E385" s="201">
        <v>1.8000000000000001E-4</v>
      </c>
      <c r="F385" s="201">
        <v>1.8000000000000001E-4</v>
      </c>
    </row>
    <row r="386" spans="1:7" s="188" customFormat="1" outlineLevel="1" x14ac:dyDescent="0.25">
      <c r="A386" s="202" t="s">
        <v>1332</v>
      </c>
      <c r="B386" s="203" t="s">
        <v>341</v>
      </c>
      <c r="C386" s="204" t="s">
        <v>340</v>
      </c>
      <c r="D386" s="203" t="s">
        <v>176</v>
      </c>
      <c r="E386" s="205">
        <v>4.0000000000000003E-5</v>
      </c>
      <c r="F386" s="205">
        <v>4.0000000000000003E-5</v>
      </c>
    </row>
    <row r="387" spans="1:7" s="188" customFormat="1" outlineLevel="1" x14ac:dyDescent="0.25">
      <c r="A387" s="202" t="s">
        <v>1331</v>
      </c>
      <c r="B387" s="203" t="s">
        <v>248</v>
      </c>
      <c r="C387" s="204" t="s">
        <v>247</v>
      </c>
      <c r="D387" s="203" t="s">
        <v>170</v>
      </c>
      <c r="E387" s="205">
        <v>1</v>
      </c>
      <c r="F387" s="205">
        <v>1</v>
      </c>
    </row>
    <row r="388" spans="1:7" s="163" customFormat="1" x14ac:dyDescent="0.25">
      <c r="A388" s="176" t="s">
        <v>386</v>
      </c>
      <c r="B388" s="177" t="s">
        <v>178</v>
      </c>
      <c r="C388" s="177" t="s">
        <v>180</v>
      </c>
      <c r="D388" s="178" t="s">
        <v>177</v>
      </c>
      <c r="E388" s="315">
        <v>10</v>
      </c>
      <c r="F388" s="316"/>
      <c r="G388" s="164"/>
    </row>
    <row r="389" spans="1:7" s="163" customFormat="1" ht="26.4" x14ac:dyDescent="0.25">
      <c r="A389" s="176" t="s">
        <v>385</v>
      </c>
      <c r="B389" s="177" t="s">
        <v>1330</v>
      </c>
      <c r="C389" s="177" t="s">
        <v>1329</v>
      </c>
      <c r="D389" s="178" t="s">
        <v>582</v>
      </c>
      <c r="E389" s="305">
        <v>1</v>
      </c>
      <c r="F389" s="306"/>
      <c r="G389" s="164"/>
    </row>
    <row r="390" spans="1:7" s="183" customFormat="1" outlineLevel="1" x14ac:dyDescent="0.25">
      <c r="A390" s="179" t="s">
        <v>1328</v>
      </c>
      <c r="B390" s="180" t="s">
        <v>544</v>
      </c>
      <c r="C390" s="181" t="s">
        <v>543</v>
      </c>
      <c r="D390" s="180" t="s">
        <v>540</v>
      </c>
      <c r="E390" s="182">
        <v>6.54</v>
      </c>
      <c r="F390" s="182">
        <v>6.54</v>
      </c>
    </row>
    <row r="391" spans="1:7" s="188" customFormat="1" outlineLevel="1" x14ac:dyDescent="0.25">
      <c r="A391" s="198" t="s">
        <v>1327</v>
      </c>
      <c r="B391" s="199" t="s">
        <v>1219</v>
      </c>
      <c r="C391" s="200" t="s">
        <v>1218</v>
      </c>
      <c r="D391" s="199" t="s">
        <v>176</v>
      </c>
      <c r="E391" s="201">
        <v>1.4E-3</v>
      </c>
      <c r="F391" s="201">
        <v>1.4E-3</v>
      </c>
    </row>
    <row r="392" spans="1:7" s="188" customFormat="1" outlineLevel="1" x14ac:dyDescent="0.25">
      <c r="A392" s="202" t="s">
        <v>1326</v>
      </c>
      <c r="B392" s="203" t="s">
        <v>432</v>
      </c>
      <c r="C392" s="204" t="s">
        <v>431</v>
      </c>
      <c r="D392" s="203" t="s">
        <v>176</v>
      </c>
      <c r="E392" s="205">
        <v>6.9999999999999994E-5</v>
      </c>
      <c r="F392" s="205">
        <v>6.9999999999999994E-5</v>
      </c>
    </row>
    <row r="393" spans="1:7" s="188" customFormat="1" outlineLevel="1" x14ac:dyDescent="0.25">
      <c r="A393" s="202" t="s">
        <v>1325</v>
      </c>
      <c r="B393" s="203" t="s">
        <v>290</v>
      </c>
      <c r="C393" s="204" t="s">
        <v>289</v>
      </c>
      <c r="D393" s="203" t="s">
        <v>212</v>
      </c>
      <c r="E393" s="205">
        <v>0.22</v>
      </c>
      <c r="F393" s="205">
        <v>0.22</v>
      </c>
    </row>
    <row r="394" spans="1:7" s="163" customFormat="1" x14ac:dyDescent="0.25">
      <c r="A394" s="176" t="s">
        <v>384</v>
      </c>
      <c r="B394" s="177" t="s">
        <v>169</v>
      </c>
      <c r="C394" s="177" t="s">
        <v>1070</v>
      </c>
      <c r="D394" s="178" t="s">
        <v>170</v>
      </c>
      <c r="E394" s="315">
        <v>1</v>
      </c>
      <c r="F394" s="316"/>
      <c r="G394" s="164"/>
    </row>
    <row r="395" spans="1:7" s="163" customFormat="1" x14ac:dyDescent="0.25">
      <c r="A395" s="176" t="s">
        <v>381</v>
      </c>
      <c r="B395" s="177" t="s">
        <v>169</v>
      </c>
      <c r="C395" s="177" t="s">
        <v>171</v>
      </c>
      <c r="D395" s="178" t="s">
        <v>170</v>
      </c>
      <c r="E395" s="315">
        <v>1</v>
      </c>
      <c r="F395" s="316"/>
      <c r="G395" s="164"/>
    </row>
    <row r="396" spans="1:7" s="163" customFormat="1" ht="66" x14ac:dyDescent="0.25">
      <c r="A396" s="176" t="s">
        <v>380</v>
      </c>
      <c r="B396" s="177" t="s">
        <v>1324</v>
      </c>
      <c r="C396" s="177" t="s">
        <v>1323</v>
      </c>
      <c r="D396" s="178" t="s">
        <v>1322</v>
      </c>
      <c r="E396" s="305">
        <v>0.15</v>
      </c>
      <c r="F396" s="306"/>
      <c r="G396" s="164"/>
    </row>
    <row r="397" spans="1:7" s="183" customFormat="1" outlineLevel="1" x14ac:dyDescent="0.25">
      <c r="A397" s="179" t="s">
        <v>1321</v>
      </c>
      <c r="B397" s="180" t="s">
        <v>544</v>
      </c>
      <c r="C397" s="181" t="s">
        <v>543</v>
      </c>
      <c r="D397" s="180" t="s">
        <v>540</v>
      </c>
      <c r="E397" s="182">
        <v>45.78</v>
      </c>
      <c r="F397" s="182">
        <v>6.867</v>
      </c>
    </row>
    <row r="398" spans="1:7" s="193" customFormat="1" outlineLevel="1" x14ac:dyDescent="0.25">
      <c r="A398" s="189" t="s">
        <v>1320</v>
      </c>
      <c r="B398" s="190" t="s">
        <v>1244</v>
      </c>
      <c r="C398" s="191" t="s">
        <v>1243</v>
      </c>
      <c r="D398" s="190" t="s">
        <v>462</v>
      </c>
      <c r="E398" s="192">
        <v>2.17</v>
      </c>
      <c r="F398" s="192">
        <v>0.32550000000000001</v>
      </c>
    </row>
    <row r="399" spans="1:7" s="193" customFormat="1" outlineLevel="1" x14ac:dyDescent="0.25">
      <c r="A399" s="194" t="s">
        <v>1319</v>
      </c>
      <c r="B399" s="195" t="s">
        <v>1242</v>
      </c>
      <c r="C399" s="196" t="s">
        <v>1241</v>
      </c>
      <c r="D399" s="195" t="s">
        <v>462</v>
      </c>
      <c r="E399" s="197">
        <v>4.91</v>
      </c>
      <c r="F399" s="197">
        <v>0.73650000000000004</v>
      </c>
    </row>
    <row r="400" spans="1:7" s="188" customFormat="1" outlineLevel="1" x14ac:dyDescent="0.25">
      <c r="A400" s="198" t="s">
        <v>1318</v>
      </c>
      <c r="B400" s="199" t="s">
        <v>1165</v>
      </c>
      <c r="C400" s="200" t="s">
        <v>1164</v>
      </c>
      <c r="D400" s="199" t="s">
        <v>176</v>
      </c>
      <c r="E400" s="201">
        <v>6.4000000000000003E-3</v>
      </c>
      <c r="F400" s="201">
        <v>9.6000000000000002E-4</v>
      </c>
    </row>
    <row r="401" spans="1:7" s="188" customFormat="1" outlineLevel="1" x14ac:dyDescent="0.25">
      <c r="A401" s="202" t="s">
        <v>1317</v>
      </c>
      <c r="B401" s="203" t="s">
        <v>317</v>
      </c>
      <c r="C401" s="204" t="s">
        <v>316</v>
      </c>
      <c r="D401" s="203" t="s">
        <v>176</v>
      </c>
      <c r="E401" s="205">
        <v>8.0000000000000004E-4</v>
      </c>
      <c r="F401" s="205">
        <v>1.2E-4</v>
      </c>
    </row>
    <row r="402" spans="1:7" s="188" customFormat="1" outlineLevel="1" x14ac:dyDescent="0.25">
      <c r="A402" s="202" t="s">
        <v>1316</v>
      </c>
      <c r="B402" s="203" t="s">
        <v>1163</v>
      </c>
      <c r="C402" s="204" t="s">
        <v>1162</v>
      </c>
      <c r="D402" s="203" t="s">
        <v>206</v>
      </c>
      <c r="E402" s="205">
        <v>1.65</v>
      </c>
      <c r="F402" s="205">
        <v>0.2475</v>
      </c>
    </row>
    <row r="403" spans="1:7" s="188" customFormat="1" outlineLevel="1" x14ac:dyDescent="0.25">
      <c r="A403" s="202" t="s">
        <v>1315</v>
      </c>
      <c r="B403" s="203" t="s">
        <v>281</v>
      </c>
      <c r="C403" s="204" t="s">
        <v>280</v>
      </c>
      <c r="D403" s="203" t="s">
        <v>212</v>
      </c>
      <c r="E403" s="205">
        <v>4.49</v>
      </c>
      <c r="F403" s="205">
        <v>0.67349999999999999</v>
      </c>
    </row>
    <row r="404" spans="1:7" s="188" customFormat="1" outlineLevel="1" x14ac:dyDescent="0.25">
      <c r="A404" s="202" t="s">
        <v>1314</v>
      </c>
      <c r="B404" s="203" t="s">
        <v>272</v>
      </c>
      <c r="C404" s="204" t="s">
        <v>271</v>
      </c>
      <c r="D404" s="203" t="s">
        <v>212</v>
      </c>
      <c r="E404" s="205">
        <v>73.040000000000006</v>
      </c>
      <c r="F404" s="205">
        <v>10.956</v>
      </c>
    </row>
    <row r="405" spans="1:7" s="163" customFormat="1" ht="92.4" x14ac:dyDescent="0.25">
      <c r="A405" s="176" t="s">
        <v>377</v>
      </c>
      <c r="B405" s="177" t="s">
        <v>550</v>
      </c>
      <c r="C405" s="177" t="s">
        <v>549</v>
      </c>
      <c r="D405" s="178" t="s">
        <v>548</v>
      </c>
      <c r="E405" s="305">
        <v>0.03</v>
      </c>
      <c r="F405" s="306"/>
      <c r="G405" s="164"/>
    </row>
    <row r="406" spans="1:7" s="183" customFormat="1" outlineLevel="1" x14ac:dyDescent="0.25">
      <c r="A406" s="179" t="s">
        <v>646</v>
      </c>
      <c r="B406" s="180" t="s">
        <v>544</v>
      </c>
      <c r="C406" s="181" t="s">
        <v>543</v>
      </c>
      <c r="D406" s="180" t="s">
        <v>540</v>
      </c>
      <c r="E406" s="182">
        <v>107.18</v>
      </c>
      <c r="F406" s="182">
        <v>3.2153999999999998</v>
      </c>
    </row>
    <row r="407" spans="1:7" s="193" customFormat="1" outlineLevel="1" x14ac:dyDescent="0.25">
      <c r="A407" s="189" t="s">
        <v>645</v>
      </c>
      <c r="B407" s="190" t="s">
        <v>526</v>
      </c>
      <c r="C407" s="191" t="s">
        <v>525</v>
      </c>
      <c r="D407" s="190" t="s">
        <v>462</v>
      </c>
      <c r="E407" s="192">
        <v>1.67</v>
      </c>
      <c r="F407" s="192">
        <v>5.0099999999999999E-2</v>
      </c>
    </row>
    <row r="408" spans="1:7" s="193" customFormat="1" outlineLevel="1" x14ac:dyDescent="0.25">
      <c r="A408" s="194" t="s">
        <v>1313</v>
      </c>
      <c r="B408" s="195" t="s">
        <v>1244</v>
      </c>
      <c r="C408" s="196" t="s">
        <v>1243</v>
      </c>
      <c r="D408" s="195" t="s">
        <v>462</v>
      </c>
      <c r="E408" s="197">
        <v>5.64</v>
      </c>
      <c r="F408" s="197">
        <v>0.16919999999999999</v>
      </c>
    </row>
    <row r="409" spans="1:7" s="188" customFormat="1" outlineLevel="1" x14ac:dyDescent="0.25">
      <c r="A409" s="198" t="s">
        <v>1312</v>
      </c>
      <c r="B409" s="199" t="s">
        <v>375</v>
      </c>
      <c r="C409" s="200" t="s">
        <v>374</v>
      </c>
      <c r="D409" s="199" t="s">
        <v>179</v>
      </c>
      <c r="E409" s="201">
        <v>113</v>
      </c>
      <c r="F409" s="201">
        <v>3.39</v>
      </c>
    </row>
    <row r="410" spans="1:7" s="188" customFormat="1" ht="24" outlineLevel="1" x14ac:dyDescent="0.25">
      <c r="A410" s="202" t="s">
        <v>1311</v>
      </c>
      <c r="B410" s="203" t="s">
        <v>356</v>
      </c>
      <c r="C410" s="204" t="s">
        <v>355</v>
      </c>
      <c r="D410" s="203" t="s">
        <v>176</v>
      </c>
      <c r="E410" s="205">
        <v>3.0400000000000002E-3</v>
      </c>
      <c r="F410" s="205">
        <v>9.1000000000000003E-5</v>
      </c>
    </row>
    <row r="411" spans="1:7" s="188" customFormat="1" outlineLevel="1" x14ac:dyDescent="0.25">
      <c r="A411" s="202" t="s">
        <v>1310</v>
      </c>
      <c r="B411" s="203" t="s">
        <v>317</v>
      </c>
      <c r="C411" s="204" t="s">
        <v>316</v>
      </c>
      <c r="D411" s="203" t="s">
        <v>176</v>
      </c>
      <c r="E411" s="205">
        <v>3.4000000000000002E-4</v>
      </c>
      <c r="F411" s="205">
        <v>1.0000000000000001E-5</v>
      </c>
    </row>
    <row r="412" spans="1:7" s="188" customFormat="1" outlineLevel="1" x14ac:dyDescent="0.25">
      <c r="A412" s="202" t="s">
        <v>1309</v>
      </c>
      <c r="B412" s="203" t="s">
        <v>302</v>
      </c>
      <c r="C412" s="204" t="s">
        <v>301</v>
      </c>
      <c r="D412" s="203" t="s">
        <v>179</v>
      </c>
      <c r="E412" s="205">
        <v>116</v>
      </c>
      <c r="F412" s="205">
        <v>3.48</v>
      </c>
    </row>
    <row r="413" spans="1:7" s="188" customFormat="1" outlineLevel="1" x14ac:dyDescent="0.25">
      <c r="A413" s="202" t="s">
        <v>1308</v>
      </c>
      <c r="B413" s="203" t="s">
        <v>281</v>
      </c>
      <c r="C413" s="204" t="s">
        <v>280</v>
      </c>
      <c r="D413" s="203" t="s">
        <v>212</v>
      </c>
      <c r="E413" s="205">
        <v>4.42</v>
      </c>
      <c r="F413" s="205">
        <v>0.1326</v>
      </c>
    </row>
    <row r="414" spans="1:7" s="188" customFormat="1" outlineLevel="1" x14ac:dyDescent="0.25">
      <c r="A414" s="202" t="s">
        <v>1307</v>
      </c>
      <c r="B414" s="203" t="s">
        <v>278</v>
      </c>
      <c r="C414" s="204" t="s">
        <v>277</v>
      </c>
      <c r="D414" s="203" t="s">
        <v>212</v>
      </c>
      <c r="E414" s="205">
        <v>37.6</v>
      </c>
      <c r="F414" s="205">
        <v>1.1279999999999999</v>
      </c>
    </row>
    <row r="415" spans="1:7" s="188" customFormat="1" outlineLevel="1" x14ac:dyDescent="0.25">
      <c r="A415" s="202" t="s">
        <v>1306</v>
      </c>
      <c r="B415" s="203" t="s">
        <v>275</v>
      </c>
      <c r="C415" s="204" t="s">
        <v>274</v>
      </c>
      <c r="D415" s="203" t="s">
        <v>212</v>
      </c>
      <c r="E415" s="205">
        <v>0.188</v>
      </c>
      <c r="F415" s="205">
        <v>5.64E-3</v>
      </c>
    </row>
    <row r="416" spans="1:7" s="188" customFormat="1" outlineLevel="1" x14ac:dyDescent="0.25">
      <c r="A416" s="202" t="s">
        <v>1305</v>
      </c>
      <c r="B416" s="203" t="s">
        <v>272</v>
      </c>
      <c r="C416" s="204" t="s">
        <v>271</v>
      </c>
      <c r="D416" s="203" t="s">
        <v>212</v>
      </c>
      <c r="E416" s="205">
        <v>33.47</v>
      </c>
      <c r="F416" s="205">
        <v>1.0041</v>
      </c>
    </row>
    <row r="417" spans="1:7" s="163" customFormat="1" ht="26.4" x14ac:dyDescent="0.25">
      <c r="A417" s="176" t="s">
        <v>376</v>
      </c>
      <c r="B417" s="177" t="s">
        <v>1300</v>
      </c>
      <c r="C417" s="177" t="s">
        <v>1299</v>
      </c>
      <c r="D417" s="178" t="s">
        <v>1298</v>
      </c>
      <c r="E417" s="305">
        <v>2</v>
      </c>
      <c r="F417" s="306"/>
      <c r="G417" s="164"/>
    </row>
    <row r="418" spans="1:7" s="183" customFormat="1" outlineLevel="1" x14ac:dyDescent="0.25">
      <c r="A418" s="179" t="s">
        <v>644</v>
      </c>
      <c r="B418" s="180" t="s">
        <v>544</v>
      </c>
      <c r="C418" s="181" t="s">
        <v>543</v>
      </c>
      <c r="D418" s="180" t="s">
        <v>540</v>
      </c>
      <c r="E418" s="182">
        <v>1.46</v>
      </c>
      <c r="F418" s="182">
        <v>2.92</v>
      </c>
    </row>
    <row r="419" spans="1:7" s="193" customFormat="1" outlineLevel="1" x14ac:dyDescent="0.25">
      <c r="A419" s="189" t="s">
        <v>643</v>
      </c>
      <c r="B419" s="190" t="s">
        <v>526</v>
      </c>
      <c r="C419" s="191" t="s">
        <v>525</v>
      </c>
      <c r="D419" s="190" t="s">
        <v>462</v>
      </c>
      <c r="E419" s="192">
        <v>0.27</v>
      </c>
      <c r="F419" s="192">
        <v>0.54</v>
      </c>
    </row>
    <row r="420" spans="1:7" s="193" customFormat="1" outlineLevel="1" x14ac:dyDescent="0.25">
      <c r="A420" s="194" t="s">
        <v>642</v>
      </c>
      <c r="B420" s="195" t="s">
        <v>487</v>
      </c>
      <c r="C420" s="196" t="s">
        <v>486</v>
      </c>
      <c r="D420" s="195" t="s">
        <v>462</v>
      </c>
      <c r="E420" s="197">
        <v>0.12</v>
      </c>
      <c r="F420" s="197">
        <v>0.24</v>
      </c>
    </row>
    <row r="421" spans="1:7" s="188" customFormat="1" outlineLevel="1" x14ac:dyDescent="0.25">
      <c r="A421" s="198" t="s">
        <v>641</v>
      </c>
      <c r="B421" s="199" t="s">
        <v>341</v>
      </c>
      <c r="C421" s="200" t="s">
        <v>340</v>
      </c>
      <c r="D421" s="199" t="s">
        <v>176</v>
      </c>
      <c r="E421" s="201">
        <v>1.1E-4</v>
      </c>
      <c r="F421" s="201">
        <v>2.2000000000000001E-4</v>
      </c>
    </row>
    <row r="422" spans="1:7" s="163" customFormat="1" x14ac:dyDescent="0.25">
      <c r="A422" s="176" t="s">
        <v>373</v>
      </c>
      <c r="B422" s="177" t="s">
        <v>178</v>
      </c>
      <c r="C422" s="177" t="s">
        <v>1101</v>
      </c>
      <c r="D422" s="178" t="s">
        <v>170</v>
      </c>
      <c r="E422" s="315">
        <v>2</v>
      </c>
      <c r="F422" s="316"/>
      <c r="G422" s="164"/>
    </row>
    <row r="423" spans="1:7" s="163" customFormat="1" ht="12.75" customHeight="1" x14ac:dyDescent="0.25">
      <c r="A423" s="225"/>
      <c r="B423" s="226"/>
      <c r="C423" s="317" t="s">
        <v>1304</v>
      </c>
      <c r="D423" s="317"/>
      <c r="E423" s="226"/>
      <c r="F423" s="227"/>
    </row>
    <row r="424" spans="1:7" s="163" customFormat="1" ht="66" x14ac:dyDescent="0.25">
      <c r="A424" s="176" t="s">
        <v>370</v>
      </c>
      <c r="B424" s="177" t="s">
        <v>588</v>
      </c>
      <c r="C424" s="177" t="s">
        <v>587</v>
      </c>
      <c r="D424" s="178" t="s">
        <v>586</v>
      </c>
      <c r="E424" s="305">
        <v>6.6199999999999995E-2</v>
      </c>
      <c r="F424" s="306"/>
      <c r="G424" s="164"/>
    </row>
    <row r="425" spans="1:7" s="183" customFormat="1" outlineLevel="1" x14ac:dyDescent="0.25">
      <c r="A425" s="179" t="s">
        <v>640</v>
      </c>
      <c r="B425" s="180" t="s">
        <v>544</v>
      </c>
      <c r="C425" s="181" t="s">
        <v>543</v>
      </c>
      <c r="D425" s="180" t="s">
        <v>540</v>
      </c>
      <c r="E425" s="182">
        <v>153.69</v>
      </c>
      <c r="F425" s="182">
        <v>10.174300000000001</v>
      </c>
    </row>
    <row r="426" spans="1:7" s="193" customFormat="1" outlineLevel="1" x14ac:dyDescent="0.25">
      <c r="A426" s="189" t="s">
        <v>639</v>
      </c>
      <c r="B426" s="190" t="s">
        <v>487</v>
      </c>
      <c r="C426" s="191" t="s">
        <v>486</v>
      </c>
      <c r="D426" s="190" t="s">
        <v>462</v>
      </c>
      <c r="E426" s="192">
        <v>1.62</v>
      </c>
      <c r="F426" s="192">
        <v>0.10724400000000001</v>
      </c>
    </row>
    <row r="427" spans="1:7" s="188" customFormat="1" outlineLevel="1" x14ac:dyDescent="0.25">
      <c r="A427" s="198" t="s">
        <v>638</v>
      </c>
      <c r="B427" s="199" t="s">
        <v>432</v>
      </c>
      <c r="C427" s="200" t="s">
        <v>431</v>
      </c>
      <c r="D427" s="199" t="s">
        <v>176</v>
      </c>
      <c r="E427" s="201">
        <v>1.4999999999999999E-2</v>
      </c>
      <c r="F427" s="201">
        <v>9.9299999999999996E-4</v>
      </c>
    </row>
    <row r="428" spans="1:7" s="188" customFormat="1" outlineLevel="1" x14ac:dyDescent="0.25">
      <c r="A428" s="202" t="s">
        <v>637</v>
      </c>
      <c r="B428" s="203" t="s">
        <v>368</v>
      </c>
      <c r="C428" s="204" t="s">
        <v>367</v>
      </c>
      <c r="D428" s="203" t="s">
        <v>176</v>
      </c>
      <c r="E428" s="205">
        <v>5.0099999999999997E-3</v>
      </c>
      <c r="F428" s="205">
        <v>3.3199999999999999E-4</v>
      </c>
    </row>
    <row r="429" spans="1:7" s="188" customFormat="1" outlineLevel="1" x14ac:dyDescent="0.25">
      <c r="A429" s="202" t="s">
        <v>1303</v>
      </c>
      <c r="B429" s="203" t="s">
        <v>341</v>
      </c>
      <c r="C429" s="204" t="s">
        <v>340</v>
      </c>
      <c r="D429" s="203" t="s">
        <v>176</v>
      </c>
      <c r="E429" s="205">
        <v>4.0999999999999999E-4</v>
      </c>
      <c r="F429" s="205">
        <v>2.6999999999999999E-5</v>
      </c>
    </row>
    <row r="430" spans="1:7" s="188" customFormat="1" outlineLevel="1" x14ac:dyDescent="0.25">
      <c r="A430" s="202" t="s">
        <v>1302</v>
      </c>
      <c r="B430" s="203" t="s">
        <v>290</v>
      </c>
      <c r="C430" s="204" t="s">
        <v>289</v>
      </c>
      <c r="D430" s="203" t="s">
        <v>212</v>
      </c>
      <c r="E430" s="205">
        <v>8</v>
      </c>
      <c r="F430" s="205">
        <v>0.52959999999999996</v>
      </c>
    </row>
    <row r="431" spans="1:7" s="188" customFormat="1" outlineLevel="1" x14ac:dyDescent="0.25">
      <c r="A431" s="202" t="s">
        <v>1301</v>
      </c>
      <c r="B431" s="203" t="s">
        <v>251</v>
      </c>
      <c r="C431" s="204" t="s">
        <v>250</v>
      </c>
      <c r="D431" s="203" t="s">
        <v>179</v>
      </c>
      <c r="E431" s="205">
        <v>100</v>
      </c>
      <c r="F431" s="205">
        <v>6.62</v>
      </c>
    </row>
    <row r="432" spans="1:7" s="163" customFormat="1" ht="26.4" x14ac:dyDescent="0.25">
      <c r="A432" s="176" t="s">
        <v>369</v>
      </c>
      <c r="B432" s="177" t="s">
        <v>178</v>
      </c>
      <c r="C432" s="177" t="s">
        <v>1102</v>
      </c>
      <c r="D432" s="178" t="s">
        <v>179</v>
      </c>
      <c r="E432" s="315">
        <v>1.06</v>
      </c>
      <c r="F432" s="316"/>
      <c r="G432" s="164"/>
    </row>
    <row r="433" spans="1:7" s="163" customFormat="1" x14ac:dyDescent="0.25">
      <c r="A433" s="176" t="s">
        <v>366</v>
      </c>
      <c r="B433" s="177" t="s">
        <v>178</v>
      </c>
      <c r="C433" s="177" t="s">
        <v>1103</v>
      </c>
      <c r="D433" s="178" t="s">
        <v>170</v>
      </c>
      <c r="E433" s="315">
        <v>2</v>
      </c>
      <c r="F433" s="316"/>
      <c r="G433" s="164"/>
    </row>
    <row r="434" spans="1:7" s="163" customFormat="1" x14ac:dyDescent="0.25">
      <c r="A434" s="176" t="s">
        <v>365</v>
      </c>
      <c r="B434" s="177" t="s">
        <v>178</v>
      </c>
      <c r="C434" s="177" t="s">
        <v>1104</v>
      </c>
      <c r="D434" s="178" t="s">
        <v>170</v>
      </c>
      <c r="E434" s="315">
        <v>4</v>
      </c>
      <c r="F434" s="316"/>
      <c r="G434" s="164"/>
    </row>
    <row r="435" spans="1:7" s="163" customFormat="1" ht="26.4" x14ac:dyDescent="0.25">
      <c r="A435" s="176" t="s">
        <v>362</v>
      </c>
      <c r="B435" s="177" t="s">
        <v>1300</v>
      </c>
      <c r="C435" s="177" t="s">
        <v>1299</v>
      </c>
      <c r="D435" s="178" t="s">
        <v>1298</v>
      </c>
      <c r="E435" s="305">
        <v>6</v>
      </c>
      <c r="F435" s="306"/>
      <c r="G435" s="164"/>
    </row>
    <row r="436" spans="1:7" s="183" customFormat="1" outlineLevel="1" x14ac:dyDescent="0.25">
      <c r="A436" s="179" t="s">
        <v>636</v>
      </c>
      <c r="B436" s="180" t="s">
        <v>544</v>
      </c>
      <c r="C436" s="181" t="s">
        <v>543</v>
      </c>
      <c r="D436" s="180" t="s">
        <v>540</v>
      </c>
      <c r="E436" s="182">
        <v>1.46</v>
      </c>
      <c r="F436" s="182">
        <v>8.76</v>
      </c>
    </row>
    <row r="437" spans="1:7" s="193" customFormat="1" outlineLevel="1" x14ac:dyDescent="0.25">
      <c r="A437" s="189" t="s">
        <v>635</v>
      </c>
      <c r="B437" s="190" t="s">
        <v>526</v>
      </c>
      <c r="C437" s="191" t="s">
        <v>525</v>
      </c>
      <c r="D437" s="190" t="s">
        <v>462</v>
      </c>
      <c r="E437" s="192">
        <v>0.27</v>
      </c>
      <c r="F437" s="192">
        <v>1.62</v>
      </c>
    </row>
    <row r="438" spans="1:7" s="193" customFormat="1" outlineLevel="1" x14ac:dyDescent="0.25">
      <c r="A438" s="194" t="s">
        <v>1297</v>
      </c>
      <c r="B438" s="195" t="s">
        <v>487</v>
      </c>
      <c r="C438" s="196" t="s">
        <v>486</v>
      </c>
      <c r="D438" s="195" t="s">
        <v>462</v>
      </c>
      <c r="E438" s="197">
        <v>0.12</v>
      </c>
      <c r="F438" s="197">
        <v>0.72</v>
      </c>
    </row>
    <row r="439" spans="1:7" s="188" customFormat="1" outlineLevel="1" x14ac:dyDescent="0.25">
      <c r="A439" s="198" t="s">
        <v>1296</v>
      </c>
      <c r="B439" s="199" t="s">
        <v>341</v>
      </c>
      <c r="C439" s="200" t="s">
        <v>340</v>
      </c>
      <c r="D439" s="199" t="s">
        <v>176</v>
      </c>
      <c r="E439" s="201">
        <v>1.1E-4</v>
      </c>
      <c r="F439" s="201">
        <v>6.6E-4</v>
      </c>
    </row>
    <row r="440" spans="1:7" s="163" customFormat="1" x14ac:dyDescent="0.25">
      <c r="A440" s="176" t="s">
        <v>359</v>
      </c>
      <c r="B440" s="177" t="s">
        <v>178</v>
      </c>
      <c r="C440" s="177" t="s">
        <v>1105</v>
      </c>
      <c r="D440" s="178" t="s">
        <v>170</v>
      </c>
      <c r="E440" s="315">
        <v>2</v>
      </c>
      <c r="F440" s="316"/>
      <c r="G440" s="164"/>
    </row>
    <row r="441" spans="1:7" s="163" customFormat="1" x14ac:dyDescent="0.25">
      <c r="A441" s="176" t="s">
        <v>358</v>
      </c>
      <c r="B441" s="177" t="s">
        <v>178</v>
      </c>
      <c r="C441" s="177" t="s">
        <v>1106</v>
      </c>
      <c r="D441" s="178" t="s">
        <v>170</v>
      </c>
      <c r="E441" s="315">
        <v>4</v>
      </c>
      <c r="F441" s="316"/>
      <c r="G441" s="164"/>
    </row>
    <row r="442" spans="1:7" ht="15.75" customHeight="1" x14ac:dyDescent="0.3">
      <c r="A442" s="318" t="s">
        <v>1295</v>
      </c>
      <c r="B442" s="319"/>
      <c r="C442" s="319"/>
      <c r="D442" s="319"/>
      <c r="E442" s="319"/>
      <c r="F442" s="320"/>
    </row>
    <row r="443" spans="1:7" s="163" customFormat="1" ht="12.75" customHeight="1" x14ac:dyDescent="0.25">
      <c r="A443" s="225"/>
      <c r="B443" s="226"/>
      <c r="C443" s="317" t="s">
        <v>581</v>
      </c>
      <c r="D443" s="317"/>
      <c r="E443" s="226"/>
      <c r="F443" s="227"/>
    </row>
    <row r="444" spans="1:7" s="163" customFormat="1" ht="52.8" x14ac:dyDescent="0.25">
      <c r="A444" s="176" t="s">
        <v>357</v>
      </c>
      <c r="B444" s="177" t="s">
        <v>580</v>
      </c>
      <c r="C444" s="177" t="s">
        <v>579</v>
      </c>
      <c r="D444" s="178" t="s">
        <v>565</v>
      </c>
      <c r="E444" s="305">
        <v>0.1</v>
      </c>
      <c r="F444" s="306"/>
      <c r="G444" s="164"/>
    </row>
    <row r="445" spans="1:7" s="183" customFormat="1" outlineLevel="1" x14ac:dyDescent="0.25">
      <c r="A445" s="179" t="s">
        <v>1294</v>
      </c>
      <c r="B445" s="180" t="s">
        <v>544</v>
      </c>
      <c r="C445" s="181" t="s">
        <v>543</v>
      </c>
      <c r="D445" s="180" t="s">
        <v>540</v>
      </c>
      <c r="E445" s="182">
        <v>21.65</v>
      </c>
      <c r="F445" s="182">
        <v>2.165</v>
      </c>
    </row>
    <row r="446" spans="1:7" s="193" customFormat="1" outlineLevel="1" x14ac:dyDescent="0.25">
      <c r="A446" s="189" t="s">
        <v>1293</v>
      </c>
      <c r="B446" s="190" t="s">
        <v>526</v>
      </c>
      <c r="C446" s="191" t="s">
        <v>525</v>
      </c>
      <c r="D446" s="190" t="s">
        <v>462</v>
      </c>
      <c r="E446" s="192">
        <v>0.2</v>
      </c>
      <c r="F446" s="192">
        <v>0.02</v>
      </c>
    </row>
    <row r="447" spans="1:7" s="188" customFormat="1" outlineLevel="1" x14ac:dyDescent="0.25">
      <c r="A447" s="198" t="s">
        <v>1292</v>
      </c>
      <c r="B447" s="199" t="s">
        <v>413</v>
      </c>
      <c r="C447" s="200" t="s">
        <v>241</v>
      </c>
      <c r="D447" s="199" t="s">
        <v>240</v>
      </c>
      <c r="E447" s="201">
        <v>4</v>
      </c>
      <c r="F447" s="201">
        <v>0.4</v>
      </c>
    </row>
    <row r="448" spans="1:7" s="188" customFormat="1" outlineLevel="1" x14ac:dyDescent="0.25">
      <c r="A448" s="202" t="s">
        <v>1291</v>
      </c>
      <c r="B448" s="203" t="s">
        <v>245</v>
      </c>
      <c r="C448" s="204" t="s">
        <v>244</v>
      </c>
      <c r="D448" s="203" t="s">
        <v>170</v>
      </c>
      <c r="E448" s="205">
        <v>10</v>
      </c>
      <c r="F448" s="205">
        <v>1</v>
      </c>
    </row>
    <row r="449" spans="1:7" s="163" customFormat="1" x14ac:dyDescent="0.25">
      <c r="A449" s="176" t="s">
        <v>354</v>
      </c>
      <c r="B449" s="177" t="s">
        <v>178</v>
      </c>
      <c r="C449" s="177" t="s">
        <v>181</v>
      </c>
      <c r="D449" s="178" t="s">
        <v>170</v>
      </c>
      <c r="E449" s="315">
        <v>1</v>
      </c>
      <c r="F449" s="316"/>
      <c r="G449" s="164"/>
    </row>
    <row r="450" spans="1:7" s="163" customFormat="1" ht="52.8" x14ac:dyDescent="0.25">
      <c r="A450" s="176" t="s">
        <v>351</v>
      </c>
      <c r="B450" s="177" t="s">
        <v>578</v>
      </c>
      <c r="C450" s="177" t="s">
        <v>577</v>
      </c>
      <c r="D450" s="178" t="s">
        <v>565</v>
      </c>
      <c r="E450" s="305">
        <v>0.1</v>
      </c>
      <c r="F450" s="306"/>
      <c r="G450" s="164"/>
    </row>
    <row r="451" spans="1:7" s="183" customFormat="1" outlineLevel="1" x14ac:dyDescent="0.25">
      <c r="A451" s="179" t="s">
        <v>1290</v>
      </c>
      <c r="B451" s="180" t="s">
        <v>544</v>
      </c>
      <c r="C451" s="181" t="s">
        <v>543</v>
      </c>
      <c r="D451" s="180" t="s">
        <v>540</v>
      </c>
      <c r="E451" s="182">
        <v>30.97</v>
      </c>
      <c r="F451" s="182">
        <v>3.097</v>
      </c>
    </row>
    <row r="452" spans="1:7" s="193" customFormat="1" outlineLevel="1" x14ac:dyDescent="0.25">
      <c r="A452" s="189" t="s">
        <v>1289</v>
      </c>
      <c r="B452" s="190" t="s">
        <v>526</v>
      </c>
      <c r="C452" s="191" t="s">
        <v>525</v>
      </c>
      <c r="D452" s="190" t="s">
        <v>462</v>
      </c>
      <c r="E452" s="192">
        <v>0.3</v>
      </c>
      <c r="F452" s="192">
        <v>0.03</v>
      </c>
    </row>
    <row r="453" spans="1:7" s="188" customFormat="1" outlineLevel="1" x14ac:dyDescent="0.25">
      <c r="A453" s="198" t="s">
        <v>1288</v>
      </c>
      <c r="B453" s="199" t="s">
        <v>413</v>
      </c>
      <c r="C453" s="200" t="s">
        <v>241</v>
      </c>
      <c r="D453" s="199" t="s">
        <v>240</v>
      </c>
      <c r="E453" s="201">
        <v>6</v>
      </c>
      <c r="F453" s="201">
        <v>0.6</v>
      </c>
    </row>
    <row r="454" spans="1:7" s="188" customFormat="1" outlineLevel="1" x14ac:dyDescent="0.25">
      <c r="A454" s="202" t="s">
        <v>1287</v>
      </c>
      <c r="B454" s="203" t="s">
        <v>235</v>
      </c>
      <c r="C454" s="204" t="s">
        <v>234</v>
      </c>
      <c r="D454" s="203" t="s">
        <v>176</v>
      </c>
      <c r="E454" s="205">
        <v>3.0000000000000001E-5</v>
      </c>
      <c r="F454" s="205">
        <v>3.0000000000000001E-6</v>
      </c>
    </row>
    <row r="455" spans="1:7" s="188" customFormat="1" outlineLevel="1" x14ac:dyDescent="0.25">
      <c r="A455" s="202" t="s">
        <v>1286</v>
      </c>
      <c r="B455" s="203" t="s">
        <v>232</v>
      </c>
      <c r="C455" s="204" t="s">
        <v>231</v>
      </c>
      <c r="D455" s="203" t="s">
        <v>210</v>
      </c>
      <c r="E455" s="205">
        <v>10</v>
      </c>
      <c r="F455" s="205">
        <v>1</v>
      </c>
    </row>
    <row r="456" spans="1:7" s="163" customFormat="1" ht="52.8" x14ac:dyDescent="0.25">
      <c r="A456" s="176" t="s">
        <v>348</v>
      </c>
      <c r="B456" s="177" t="s">
        <v>1285</v>
      </c>
      <c r="C456" s="177" t="s">
        <v>1284</v>
      </c>
      <c r="D456" s="178" t="s">
        <v>565</v>
      </c>
      <c r="E456" s="305">
        <v>0.1</v>
      </c>
      <c r="F456" s="306"/>
      <c r="G456" s="164"/>
    </row>
    <row r="457" spans="1:7" s="183" customFormat="1" outlineLevel="1" x14ac:dyDescent="0.25">
      <c r="A457" s="179" t="s">
        <v>1283</v>
      </c>
      <c r="B457" s="180" t="s">
        <v>544</v>
      </c>
      <c r="C457" s="181" t="s">
        <v>543</v>
      </c>
      <c r="D457" s="180" t="s">
        <v>540</v>
      </c>
      <c r="E457" s="182">
        <v>10.89</v>
      </c>
      <c r="F457" s="182">
        <v>1.089</v>
      </c>
    </row>
    <row r="458" spans="1:7" s="188" customFormat="1" outlineLevel="1" x14ac:dyDescent="0.25">
      <c r="A458" s="198" t="s">
        <v>1282</v>
      </c>
      <c r="B458" s="199" t="s">
        <v>1143</v>
      </c>
      <c r="C458" s="200" t="s">
        <v>1142</v>
      </c>
      <c r="D458" s="199" t="s">
        <v>1141</v>
      </c>
      <c r="E458" s="201">
        <v>10</v>
      </c>
      <c r="F458" s="201">
        <v>1</v>
      </c>
    </row>
    <row r="459" spans="1:7" s="163" customFormat="1" x14ac:dyDescent="0.25">
      <c r="A459" s="176" t="s">
        <v>347</v>
      </c>
      <c r="B459" s="177" t="s">
        <v>178</v>
      </c>
      <c r="C459" s="177" t="s">
        <v>1107</v>
      </c>
      <c r="D459" s="178" t="s">
        <v>170</v>
      </c>
      <c r="E459" s="315">
        <v>1</v>
      </c>
      <c r="F459" s="316"/>
      <c r="G459" s="164"/>
    </row>
    <row r="460" spans="1:7" s="163" customFormat="1" ht="12.75" customHeight="1" x14ac:dyDescent="0.25">
      <c r="A460" s="225"/>
      <c r="B460" s="226"/>
      <c r="C460" s="317" t="s">
        <v>576</v>
      </c>
      <c r="D460" s="317"/>
      <c r="E460" s="226"/>
      <c r="F460" s="227"/>
    </row>
    <row r="461" spans="1:7" s="163" customFormat="1" ht="39.6" x14ac:dyDescent="0.25">
      <c r="A461" s="176" t="s">
        <v>346</v>
      </c>
      <c r="B461" s="177" t="s">
        <v>575</v>
      </c>
      <c r="C461" s="177" t="s">
        <v>574</v>
      </c>
      <c r="D461" s="178" t="s">
        <v>547</v>
      </c>
      <c r="E461" s="305">
        <v>0.02</v>
      </c>
      <c r="F461" s="306"/>
      <c r="G461" s="164"/>
    </row>
    <row r="462" spans="1:7" s="183" customFormat="1" outlineLevel="1" x14ac:dyDescent="0.25">
      <c r="A462" s="179" t="s">
        <v>1281</v>
      </c>
      <c r="B462" s="180" t="s">
        <v>544</v>
      </c>
      <c r="C462" s="181" t="s">
        <v>543</v>
      </c>
      <c r="D462" s="180" t="s">
        <v>540</v>
      </c>
      <c r="E462" s="182">
        <v>72.52</v>
      </c>
      <c r="F462" s="182">
        <v>1.4503999999999999</v>
      </c>
    </row>
    <row r="463" spans="1:7" s="188" customFormat="1" outlineLevel="1" x14ac:dyDescent="0.25">
      <c r="A463" s="198" t="s">
        <v>1280</v>
      </c>
      <c r="B463" s="199" t="s">
        <v>267</v>
      </c>
      <c r="C463" s="200" t="s">
        <v>266</v>
      </c>
      <c r="D463" s="199" t="s">
        <v>177</v>
      </c>
      <c r="E463" s="201">
        <v>99.8</v>
      </c>
      <c r="F463" s="201">
        <v>1.996</v>
      </c>
    </row>
    <row r="464" spans="1:7" s="163" customFormat="1" ht="39.6" x14ac:dyDescent="0.25">
      <c r="A464" s="176" t="s">
        <v>345</v>
      </c>
      <c r="B464" s="177" t="s">
        <v>573</v>
      </c>
      <c r="C464" s="177" t="s">
        <v>572</v>
      </c>
      <c r="D464" s="178" t="s">
        <v>547</v>
      </c>
      <c r="E464" s="305">
        <v>0.13</v>
      </c>
      <c r="F464" s="306"/>
      <c r="G464" s="164"/>
    </row>
    <row r="465" spans="1:7" s="183" customFormat="1" outlineLevel="1" x14ac:dyDescent="0.25">
      <c r="A465" s="179" t="s">
        <v>634</v>
      </c>
      <c r="B465" s="180" t="s">
        <v>544</v>
      </c>
      <c r="C465" s="181" t="s">
        <v>543</v>
      </c>
      <c r="D465" s="180" t="s">
        <v>540</v>
      </c>
      <c r="E465" s="182">
        <v>65.739999999999995</v>
      </c>
      <c r="F465" s="182">
        <v>8.5462000000000007</v>
      </c>
    </row>
    <row r="466" spans="1:7" s="188" customFormat="1" outlineLevel="1" x14ac:dyDescent="0.25">
      <c r="A466" s="198" t="s">
        <v>633</v>
      </c>
      <c r="B466" s="199" t="s">
        <v>264</v>
      </c>
      <c r="C466" s="200" t="s">
        <v>263</v>
      </c>
      <c r="D466" s="199" t="s">
        <v>177</v>
      </c>
      <c r="E466" s="201">
        <v>99.8</v>
      </c>
      <c r="F466" s="201">
        <v>12.974</v>
      </c>
    </row>
    <row r="467" spans="1:7" s="163" customFormat="1" x14ac:dyDescent="0.25">
      <c r="A467" s="176" t="s">
        <v>344</v>
      </c>
      <c r="B467" s="177" t="s">
        <v>178</v>
      </c>
      <c r="C467" s="177" t="s">
        <v>182</v>
      </c>
      <c r="D467" s="178" t="s">
        <v>170</v>
      </c>
      <c r="E467" s="315">
        <v>2</v>
      </c>
      <c r="F467" s="316"/>
      <c r="G467" s="164"/>
    </row>
    <row r="468" spans="1:7" s="163" customFormat="1" x14ac:dyDescent="0.25">
      <c r="A468" s="176" t="s">
        <v>343</v>
      </c>
      <c r="B468" s="177" t="s">
        <v>178</v>
      </c>
      <c r="C468" s="177" t="s">
        <v>183</v>
      </c>
      <c r="D468" s="178" t="s">
        <v>170</v>
      </c>
      <c r="E468" s="315">
        <v>1</v>
      </c>
      <c r="F468" s="316"/>
      <c r="G468" s="164"/>
    </row>
    <row r="469" spans="1:7" s="163" customFormat="1" x14ac:dyDescent="0.25">
      <c r="A469" s="176" t="s">
        <v>342</v>
      </c>
      <c r="B469" s="177" t="s">
        <v>178</v>
      </c>
      <c r="C469" s="177" t="s">
        <v>1108</v>
      </c>
      <c r="D469" s="178" t="s">
        <v>170</v>
      </c>
      <c r="E469" s="315">
        <v>1</v>
      </c>
      <c r="F469" s="316"/>
      <c r="G469" s="164"/>
    </row>
    <row r="470" spans="1:7" s="163" customFormat="1" x14ac:dyDescent="0.25">
      <c r="A470" s="176" t="s">
        <v>339</v>
      </c>
      <c r="B470" s="177" t="s">
        <v>178</v>
      </c>
      <c r="C470" s="177" t="s">
        <v>1109</v>
      </c>
      <c r="D470" s="178" t="s">
        <v>170</v>
      </c>
      <c r="E470" s="315">
        <v>1</v>
      </c>
      <c r="F470" s="316"/>
      <c r="G470" s="164"/>
    </row>
    <row r="471" spans="1:7" s="163" customFormat="1" x14ac:dyDescent="0.25">
      <c r="A471" s="176" t="s">
        <v>336</v>
      </c>
      <c r="B471" s="177" t="s">
        <v>178</v>
      </c>
      <c r="C471" s="177" t="s">
        <v>1110</v>
      </c>
      <c r="D471" s="178" t="s">
        <v>170</v>
      </c>
      <c r="E471" s="315">
        <v>1</v>
      </c>
      <c r="F471" s="316"/>
      <c r="G471" s="164"/>
    </row>
    <row r="472" spans="1:7" s="163" customFormat="1" x14ac:dyDescent="0.25">
      <c r="A472" s="176" t="s">
        <v>335</v>
      </c>
      <c r="B472" s="177" t="s">
        <v>178</v>
      </c>
      <c r="C472" s="177" t="s">
        <v>1111</v>
      </c>
      <c r="D472" s="178" t="s">
        <v>170</v>
      </c>
      <c r="E472" s="315">
        <v>2</v>
      </c>
      <c r="F472" s="316"/>
      <c r="G472" s="164"/>
    </row>
    <row r="473" spans="1:7" s="163" customFormat="1" x14ac:dyDescent="0.25">
      <c r="A473" s="176" t="s">
        <v>334</v>
      </c>
      <c r="B473" s="177" t="s">
        <v>178</v>
      </c>
      <c r="C473" s="177" t="s">
        <v>1112</v>
      </c>
      <c r="D473" s="178" t="s">
        <v>170</v>
      </c>
      <c r="E473" s="315">
        <v>1</v>
      </c>
      <c r="F473" s="316"/>
      <c r="G473" s="164"/>
    </row>
    <row r="474" spans="1:7" s="163" customFormat="1" x14ac:dyDescent="0.25">
      <c r="A474" s="176" t="s">
        <v>331</v>
      </c>
      <c r="B474" s="177" t="s">
        <v>178</v>
      </c>
      <c r="C474" s="177" t="s">
        <v>1113</v>
      </c>
      <c r="D474" s="178" t="s">
        <v>170</v>
      </c>
      <c r="E474" s="315">
        <v>1</v>
      </c>
      <c r="F474" s="316"/>
      <c r="G474" s="164"/>
    </row>
    <row r="475" spans="1:7" s="163" customFormat="1" x14ac:dyDescent="0.25">
      <c r="A475" s="176" t="s">
        <v>330</v>
      </c>
      <c r="B475" s="177" t="s">
        <v>178</v>
      </c>
      <c r="C475" s="177" t="s">
        <v>1114</v>
      </c>
      <c r="D475" s="178" t="s">
        <v>170</v>
      </c>
      <c r="E475" s="315">
        <v>1</v>
      </c>
      <c r="F475" s="316"/>
      <c r="G475" s="164"/>
    </row>
    <row r="476" spans="1:7" s="163" customFormat="1" x14ac:dyDescent="0.25">
      <c r="A476" s="176" t="s">
        <v>329</v>
      </c>
      <c r="B476" s="177" t="s">
        <v>178</v>
      </c>
      <c r="C476" s="177" t="s">
        <v>1115</v>
      </c>
      <c r="D476" s="178" t="s">
        <v>170</v>
      </c>
      <c r="E476" s="315">
        <v>1</v>
      </c>
      <c r="F476" s="316"/>
      <c r="G476" s="164"/>
    </row>
    <row r="477" spans="1:7" s="163" customFormat="1" x14ac:dyDescent="0.25">
      <c r="A477" s="176" t="s">
        <v>326</v>
      </c>
      <c r="B477" s="177" t="s">
        <v>178</v>
      </c>
      <c r="C477" s="177" t="s">
        <v>1116</v>
      </c>
      <c r="D477" s="178" t="s">
        <v>170</v>
      </c>
      <c r="E477" s="315">
        <v>1</v>
      </c>
      <c r="F477" s="316"/>
      <c r="G477" s="164"/>
    </row>
    <row r="478" spans="1:7" s="163" customFormat="1" x14ac:dyDescent="0.25">
      <c r="A478" s="176" t="s">
        <v>323</v>
      </c>
      <c r="B478" s="177" t="s">
        <v>178</v>
      </c>
      <c r="C478" s="177" t="s">
        <v>1117</v>
      </c>
      <c r="D478" s="178" t="s">
        <v>170</v>
      </c>
      <c r="E478" s="315">
        <v>1</v>
      </c>
      <c r="F478" s="316"/>
      <c r="G478" s="164"/>
    </row>
    <row r="479" spans="1:7" s="163" customFormat="1" x14ac:dyDescent="0.25">
      <c r="A479" s="176" t="s">
        <v>322</v>
      </c>
      <c r="B479" s="177" t="s">
        <v>178</v>
      </c>
      <c r="C479" s="177" t="s">
        <v>1118</v>
      </c>
      <c r="D479" s="178" t="s">
        <v>170</v>
      </c>
      <c r="E479" s="315">
        <v>1</v>
      </c>
      <c r="F479" s="316"/>
      <c r="G479" s="164"/>
    </row>
    <row r="480" spans="1:7" s="163" customFormat="1" x14ac:dyDescent="0.25">
      <c r="A480" s="176" t="s">
        <v>319</v>
      </c>
      <c r="B480" s="177" t="s">
        <v>178</v>
      </c>
      <c r="C480" s="177" t="s">
        <v>1119</v>
      </c>
      <c r="D480" s="178" t="s">
        <v>170</v>
      </c>
      <c r="E480" s="315">
        <v>1</v>
      </c>
      <c r="F480" s="316"/>
      <c r="G480" s="164"/>
    </row>
    <row r="481" spans="1:7" s="163" customFormat="1" x14ac:dyDescent="0.25">
      <c r="A481" s="176" t="s">
        <v>318</v>
      </c>
      <c r="B481" s="177" t="s">
        <v>178</v>
      </c>
      <c r="C481" s="177" t="s">
        <v>188</v>
      </c>
      <c r="D481" s="178" t="s">
        <v>170</v>
      </c>
      <c r="E481" s="315">
        <v>4</v>
      </c>
      <c r="F481" s="316"/>
      <c r="G481" s="164"/>
    </row>
    <row r="482" spans="1:7" s="163" customFormat="1" x14ac:dyDescent="0.25">
      <c r="A482" s="176" t="s">
        <v>315</v>
      </c>
      <c r="B482" s="177" t="s">
        <v>178</v>
      </c>
      <c r="C482" s="177" t="s">
        <v>184</v>
      </c>
      <c r="D482" s="178" t="s">
        <v>170</v>
      </c>
      <c r="E482" s="315">
        <v>1</v>
      </c>
      <c r="F482" s="316"/>
      <c r="G482" s="164"/>
    </row>
    <row r="483" spans="1:7" s="163" customFormat="1" x14ac:dyDescent="0.25">
      <c r="A483" s="176" t="s">
        <v>314</v>
      </c>
      <c r="B483" s="177" t="s">
        <v>178</v>
      </c>
      <c r="C483" s="177" t="s">
        <v>185</v>
      </c>
      <c r="D483" s="178" t="s">
        <v>170</v>
      </c>
      <c r="E483" s="315">
        <v>4</v>
      </c>
      <c r="F483" s="316"/>
      <c r="G483" s="164"/>
    </row>
    <row r="484" spans="1:7" s="163" customFormat="1" x14ac:dyDescent="0.25">
      <c r="A484" s="176" t="s">
        <v>313</v>
      </c>
      <c r="B484" s="177" t="s">
        <v>178</v>
      </c>
      <c r="C484" s="177" t="s">
        <v>186</v>
      </c>
      <c r="D484" s="178" t="s">
        <v>170</v>
      </c>
      <c r="E484" s="315">
        <v>26</v>
      </c>
      <c r="F484" s="316"/>
      <c r="G484" s="164"/>
    </row>
    <row r="485" spans="1:7" s="163" customFormat="1" x14ac:dyDescent="0.25">
      <c r="A485" s="176" t="s">
        <v>312</v>
      </c>
      <c r="B485" s="177" t="s">
        <v>178</v>
      </c>
      <c r="C485" s="177" t="s">
        <v>187</v>
      </c>
      <c r="D485" s="178" t="s">
        <v>170</v>
      </c>
      <c r="E485" s="315">
        <v>1</v>
      </c>
      <c r="F485" s="316"/>
      <c r="G485" s="164"/>
    </row>
    <row r="486" spans="1:7" s="163" customFormat="1" ht="12.75" customHeight="1" x14ac:dyDescent="0.25">
      <c r="A486" s="225"/>
      <c r="B486" s="226"/>
      <c r="C486" s="317" t="s">
        <v>571</v>
      </c>
      <c r="D486" s="317"/>
      <c r="E486" s="226"/>
      <c r="F486" s="227"/>
    </row>
    <row r="487" spans="1:7" s="163" customFormat="1" ht="39.6" x14ac:dyDescent="0.25">
      <c r="A487" s="176" t="s">
        <v>309</v>
      </c>
      <c r="B487" s="177" t="s">
        <v>569</v>
      </c>
      <c r="C487" s="177" t="s">
        <v>568</v>
      </c>
      <c r="D487" s="178" t="s">
        <v>547</v>
      </c>
      <c r="E487" s="305">
        <v>0.23</v>
      </c>
      <c r="F487" s="306"/>
      <c r="G487" s="164"/>
    </row>
    <row r="488" spans="1:7" s="183" customFormat="1" outlineLevel="1" x14ac:dyDescent="0.25">
      <c r="A488" s="179" t="s">
        <v>1279</v>
      </c>
      <c r="B488" s="180" t="s">
        <v>544</v>
      </c>
      <c r="C488" s="181" t="s">
        <v>543</v>
      </c>
      <c r="D488" s="180" t="s">
        <v>540</v>
      </c>
      <c r="E488" s="182">
        <v>190.24</v>
      </c>
      <c r="F488" s="182">
        <v>43.755200000000002</v>
      </c>
    </row>
    <row r="489" spans="1:7" s="193" customFormat="1" outlineLevel="1" x14ac:dyDescent="0.25">
      <c r="A489" s="189" t="s">
        <v>1278</v>
      </c>
      <c r="B489" s="190" t="s">
        <v>473</v>
      </c>
      <c r="C489" s="191" t="s">
        <v>472</v>
      </c>
      <c r="D489" s="190" t="s">
        <v>462</v>
      </c>
      <c r="E489" s="192">
        <v>4.28</v>
      </c>
      <c r="F489" s="192">
        <v>0.98440000000000005</v>
      </c>
    </row>
    <row r="490" spans="1:7" s="193" customFormat="1" outlineLevel="1" x14ac:dyDescent="0.25">
      <c r="A490" s="194" t="s">
        <v>1277</v>
      </c>
      <c r="B490" s="195" t="s">
        <v>465</v>
      </c>
      <c r="C490" s="196" t="s">
        <v>464</v>
      </c>
      <c r="D490" s="195" t="s">
        <v>462</v>
      </c>
      <c r="E490" s="197">
        <v>13.34</v>
      </c>
      <c r="F490" s="197">
        <v>3.0682</v>
      </c>
    </row>
    <row r="491" spans="1:7" s="188" customFormat="1" outlineLevel="1" x14ac:dyDescent="0.25">
      <c r="A491" s="198" t="s">
        <v>1276</v>
      </c>
      <c r="B491" s="199" t="s">
        <v>454</v>
      </c>
      <c r="C491" s="200" t="s">
        <v>453</v>
      </c>
      <c r="D491" s="199" t="s">
        <v>206</v>
      </c>
      <c r="E491" s="201">
        <v>0.47</v>
      </c>
      <c r="F491" s="201">
        <v>0.1081</v>
      </c>
    </row>
    <row r="492" spans="1:7" s="188" customFormat="1" outlineLevel="1" x14ac:dyDescent="0.25">
      <c r="A492" s="202" t="s">
        <v>1275</v>
      </c>
      <c r="B492" s="203" t="s">
        <v>409</v>
      </c>
      <c r="C492" s="204" t="s">
        <v>408</v>
      </c>
      <c r="D492" s="203" t="s">
        <v>212</v>
      </c>
      <c r="E492" s="205">
        <v>1.6000000000000001E-4</v>
      </c>
      <c r="F492" s="205">
        <v>3.6999999999999998E-5</v>
      </c>
    </row>
    <row r="493" spans="1:7" s="188" customFormat="1" outlineLevel="1" x14ac:dyDescent="0.25">
      <c r="A493" s="202" t="s">
        <v>1274</v>
      </c>
      <c r="B493" s="203" t="s">
        <v>1173</v>
      </c>
      <c r="C493" s="204" t="s">
        <v>1172</v>
      </c>
      <c r="D493" s="203" t="s">
        <v>177</v>
      </c>
      <c r="E493" s="205">
        <v>89.9</v>
      </c>
      <c r="F493" s="205">
        <v>20.677</v>
      </c>
    </row>
    <row r="494" spans="1:7" s="163" customFormat="1" x14ac:dyDescent="0.25">
      <c r="A494" s="176" t="s">
        <v>306</v>
      </c>
      <c r="B494" s="177" t="s">
        <v>178</v>
      </c>
      <c r="C494" s="177" t="s">
        <v>191</v>
      </c>
      <c r="D494" s="178" t="s">
        <v>170</v>
      </c>
      <c r="E494" s="315">
        <v>5</v>
      </c>
      <c r="F494" s="316"/>
      <c r="G494" s="164"/>
    </row>
    <row r="495" spans="1:7" s="163" customFormat="1" x14ac:dyDescent="0.25">
      <c r="A495" s="176" t="s">
        <v>303</v>
      </c>
      <c r="B495" s="177" t="s">
        <v>178</v>
      </c>
      <c r="C495" s="177" t="s">
        <v>1120</v>
      </c>
      <c r="D495" s="178" t="s">
        <v>170</v>
      </c>
      <c r="E495" s="315">
        <v>3</v>
      </c>
      <c r="F495" s="316"/>
      <c r="G495" s="164"/>
    </row>
    <row r="496" spans="1:7" s="163" customFormat="1" ht="26.4" x14ac:dyDescent="0.25">
      <c r="A496" s="176" t="s">
        <v>300</v>
      </c>
      <c r="B496" s="177" t="s">
        <v>178</v>
      </c>
      <c r="C496" s="177" t="s">
        <v>192</v>
      </c>
      <c r="D496" s="178" t="s">
        <v>170</v>
      </c>
      <c r="E496" s="315">
        <v>2</v>
      </c>
      <c r="F496" s="316"/>
      <c r="G496" s="164"/>
    </row>
    <row r="497" spans="1:7" s="163" customFormat="1" x14ac:dyDescent="0.25">
      <c r="A497" s="176" t="s">
        <v>299</v>
      </c>
      <c r="B497" s="177" t="s">
        <v>178</v>
      </c>
      <c r="C497" s="177" t="s">
        <v>193</v>
      </c>
      <c r="D497" s="178" t="s">
        <v>170</v>
      </c>
      <c r="E497" s="315">
        <v>2</v>
      </c>
      <c r="F497" s="316"/>
      <c r="G497" s="164"/>
    </row>
    <row r="498" spans="1:7" s="163" customFormat="1" x14ac:dyDescent="0.25">
      <c r="A498" s="176" t="s">
        <v>298</v>
      </c>
      <c r="B498" s="177" t="s">
        <v>178</v>
      </c>
      <c r="C498" s="177" t="s">
        <v>194</v>
      </c>
      <c r="D498" s="178" t="s">
        <v>170</v>
      </c>
      <c r="E498" s="315">
        <v>2</v>
      </c>
      <c r="F498" s="316"/>
      <c r="G498" s="164"/>
    </row>
    <row r="499" spans="1:7" s="163" customFormat="1" ht="26.4" x14ac:dyDescent="0.25">
      <c r="A499" s="176" t="s">
        <v>295</v>
      </c>
      <c r="B499" s="177" t="s">
        <v>178</v>
      </c>
      <c r="C499" s="177" t="s">
        <v>195</v>
      </c>
      <c r="D499" s="178" t="s">
        <v>170</v>
      </c>
      <c r="E499" s="315">
        <v>1</v>
      </c>
      <c r="F499" s="316"/>
      <c r="G499" s="164"/>
    </row>
    <row r="500" spans="1:7" s="163" customFormat="1" x14ac:dyDescent="0.25">
      <c r="A500" s="176" t="s">
        <v>294</v>
      </c>
      <c r="B500" s="177" t="s">
        <v>178</v>
      </c>
      <c r="C500" s="177" t="s">
        <v>1121</v>
      </c>
      <c r="D500" s="178" t="s">
        <v>170</v>
      </c>
      <c r="E500" s="315">
        <v>3</v>
      </c>
      <c r="F500" s="316"/>
      <c r="G500" s="164"/>
    </row>
    <row r="501" spans="1:7" s="163" customFormat="1" x14ac:dyDescent="0.25">
      <c r="A501" s="176" t="s">
        <v>293</v>
      </c>
      <c r="B501" s="177" t="s">
        <v>178</v>
      </c>
      <c r="C501" s="177" t="s">
        <v>1122</v>
      </c>
      <c r="D501" s="178" t="s">
        <v>170</v>
      </c>
      <c r="E501" s="315">
        <v>46</v>
      </c>
      <c r="F501" s="316"/>
      <c r="G501" s="164"/>
    </row>
    <row r="502" spans="1:7" s="163" customFormat="1" x14ac:dyDescent="0.25">
      <c r="A502" s="176" t="s">
        <v>292</v>
      </c>
      <c r="B502" s="177" t="s">
        <v>178</v>
      </c>
      <c r="C502" s="177" t="s">
        <v>1123</v>
      </c>
      <c r="D502" s="178" t="s">
        <v>170</v>
      </c>
      <c r="E502" s="315">
        <v>134</v>
      </c>
      <c r="F502" s="316"/>
      <c r="G502" s="164"/>
    </row>
    <row r="503" spans="1:7" s="163" customFormat="1" x14ac:dyDescent="0.25">
      <c r="A503" s="176" t="s">
        <v>291</v>
      </c>
      <c r="B503" s="177" t="s">
        <v>178</v>
      </c>
      <c r="C503" s="177" t="s">
        <v>1124</v>
      </c>
      <c r="D503" s="178" t="s">
        <v>177</v>
      </c>
      <c r="E503" s="315">
        <v>20.399999999999999</v>
      </c>
      <c r="F503" s="316"/>
      <c r="G503" s="164"/>
    </row>
    <row r="504" spans="1:7" s="163" customFormat="1" x14ac:dyDescent="0.25">
      <c r="A504" s="176" t="s">
        <v>288</v>
      </c>
      <c r="B504" s="177" t="s">
        <v>178</v>
      </c>
      <c r="C504" s="177" t="s">
        <v>197</v>
      </c>
      <c r="D504" s="178" t="s">
        <v>177</v>
      </c>
      <c r="E504" s="315">
        <v>10.199999999999999</v>
      </c>
      <c r="F504" s="316"/>
      <c r="G504" s="164"/>
    </row>
    <row r="505" spans="1:7" s="163" customFormat="1" x14ac:dyDescent="0.25">
      <c r="A505" s="176" t="s">
        <v>287</v>
      </c>
      <c r="B505" s="177" t="s">
        <v>178</v>
      </c>
      <c r="C505" s="177" t="s">
        <v>198</v>
      </c>
      <c r="D505" s="178" t="s">
        <v>177</v>
      </c>
      <c r="E505" s="315">
        <v>23</v>
      </c>
      <c r="F505" s="316"/>
      <c r="G505" s="164"/>
    </row>
    <row r="506" spans="1:7" s="163" customFormat="1" ht="12.75" customHeight="1" x14ac:dyDescent="0.25">
      <c r="A506" s="225"/>
      <c r="B506" s="226"/>
      <c r="C506" s="317" t="s">
        <v>570</v>
      </c>
      <c r="D506" s="317"/>
      <c r="E506" s="226"/>
      <c r="F506" s="227"/>
    </row>
    <row r="507" spans="1:7" s="163" customFormat="1" ht="39.6" x14ac:dyDescent="0.25">
      <c r="A507" s="176" t="s">
        <v>286</v>
      </c>
      <c r="B507" s="177" t="s">
        <v>569</v>
      </c>
      <c r="C507" s="177" t="s">
        <v>568</v>
      </c>
      <c r="D507" s="178" t="s">
        <v>547</v>
      </c>
      <c r="E507" s="305">
        <v>0.21</v>
      </c>
      <c r="F507" s="306"/>
      <c r="G507" s="164"/>
    </row>
    <row r="508" spans="1:7" s="183" customFormat="1" outlineLevel="1" x14ac:dyDescent="0.25">
      <c r="A508" s="179" t="s">
        <v>1273</v>
      </c>
      <c r="B508" s="180" t="s">
        <v>544</v>
      </c>
      <c r="C508" s="181" t="s">
        <v>543</v>
      </c>
      <c r="D508" s="180" t="s">
        <v>540</v>
      </c>
      <c r="E508" s="182">
        <v>190.24</v>
      </c>
      <c r="F508" s="182">
        <v>39.950400000000002</v>
      </c>
    </row>
    <row r="509" spans="1:7" s="193" customFormat="1" outlineLevel="1" x14ac:dyDescent="0.25">
      <c r="A509" s="189" t="s">
        <v>1272</v>
      </c>
      <c r="B509" s="190" t="s">
        <v>473</v>
      </c>
      <c r="C509" s="191" t="s">
        <v>472</v>
      </c>
      <c r="D509" s="190" t="s">
        <v>462</v>
      </c>
      <c r="E509" s="192">
        <v>4.28</v>
      </c>
      <c r="F509" s="192">
        <v>0.89880000000000004</v>
      </c>
    </row>
    <row r="510" spans="1:7" s="193" customFormat="1" outlineLevel="1" x14ac:dyDescent="0.25">
      <c r="A510" s="194" t="s">
        <v>1271</v>
      </c>
      <c r="B510" s="195" t="s">
        <v>465</v>
      </c>
      <c r="C510" s="196" t="s">
        <v>464</v>
      </c>
      <c r="D510" s="195" t="s">
        <v>462</v>
      </c>
      <c r="E510" s="197">
        <v>13.34</v>
      </c>
      <c r="F510" s="197">
        <v>2.8014000000000001</v>
      </c>
    </row>
    <row r="511" spans="1:7" s="188" customFormat="1" outlineLevel="1" x14ac:dyDescent="0.25">
      <c r="A511" s="198" t="s">
        <v>1270</v>
      </c>
      <c r="B511" s="199" t="s">
        <v>454</v>
      </c>
      <c r="C511" s="200" t="s">
        <v>453</v>
      </c>
      <c r="D511" s="199" t="s">
        <v>206</v>
      </c>
      <c r="E511" s="201">
        <v>0.47</v>
      </c>
      <c r="F511" s="201">
        <v>9.8699999999999996E-2</v>
      </c>
    </row>
    <row r="512" spans="1:7" s="188" customFormat="1" outlineLevel="1" x14ac:dyDescent="0.25">
      <c r="A512" s="202" t="s">
        <v>1269</v>
      </c>
      <c r="B512" s="203" t="s">
        <v>409</v>
      </c>
      <c r="C512" s="204" t="s">
        <v>408</v>
      </c>
      <c r="D512" s="203" t="s">
        <v>212</v>
      </c>
      <c r="E512" s="205">
        <v>1.6000000000000001E-4</v>
      </c>
      <c r="F512" s="205">
        <v>3.4E-5</v>
      </c>
    </row>
    <row r="513" spans="1:7" s="188" customFormat="1" outlineLevel="1" x14ac:dyDescent="0.25">
      <c r="A513" s="202" t="s">
        <v>1268</v>
      </c>
      <c r="B513" s="203" t="s">
        <v>321</v>
      </c>
      <c r="C513" s="204" t="s">
        <v>320</v>
      </c>
      <c r="D513" s="203" t="s">
        <v>177</v>
      </c>
      <c r="E513" s="205">
        <v>89.9</v>
      </c>
      <c r="F513" s="205">
        <v>18.879000000000001</v>
      </c>
    </row>
    <row r="514" spans="1:7" s="163" customFormat="1" x14ac:dyDescent="0.25">
      <c r="A514" s="176" t="s">
        <v>285</v>
      </c>
      <c r="B514" s="177" t="s">
        <v>178</v>
      </c>
      <c r="C514" s="177" t="s">
        <v>191</v>
      </c>
      <c r="D514" s="178" t="s">
        <v>170</v>
      </c>
      <c r="E514" s="315">
        <v>6</v>
      </c>
      <c r="F514" s="316"/>
      <c r="G514" s="164"/>
    </row>
    <row r="515" spans="1:7" s="163" customFormat="1" x14ac:dyDescent="0.25">
      <c r="A515" s="176" t="s">
        <v>284</v>
      </c>
      <c r="B515" s="177" t="s">
        <v>178</v>
      </c>
      <c r="C515" s="177" t="s">
        <v>1120</v>
      </c>
      <c r="D515" s="178" t="s">
        <v>170</v>
      </c>
      <c r="E515" s="315">
        <v>1</v>
      </c>
      <c r="F515" s="316"/>
      <c r="G515" s="164"/>
    </row>
    <row r="516" spans="1:7" s="163" customFormat="1" ht="26.4" x14ac:dyDescent="0.25">
      <c r="A516" s="176" t="s">
        <v>283</v>
      </c>
      <c r="B516" s="177" t="s">
        <v>178</v>
      </c>
      <c r="C516" s="177" t="s">
        <v>192</v>
      </c>
      <c r="D516" s="178" t="s">
        <v>170</v>
      </c>
      <c r="E516" s="315">
        <v>1</v>
      </c>
      <c r="F516" s="316"/>
      <c r="G516" s="164"/>
    </row>
    <row r="517" spans="1:7" s="163" customFormat="1" x14ac:dyDescent="0.25">
      <c r="A517" s="176" t="s">
        <v>282</v>
      </c>
      <c r="B517" s="177" t="s">
        <v>178</v>
      </c>
      <c r="C517" s="177" t="s">
        <v>193</v>
      </c>
      <c r="D517" s="178" t="s">
        <v>170</v>
      </c>
      <c r="E517" s="315">
        <v>1</v>
      </c>
      <c r="F517" s="316"/>
      <c r="G517" s="164"/>
    </row>
    <row r="518" spans="1:7" s="163" customFormat="1" ht="26.4" x14ac:dyDescent="0.25">
      <c r="A518" s="176" t="s">
        <v>279</v>
      </c>
      <c r="B518" s="177" t="s">
        <v>178</v>
      </c>
      <c r="C518" s="177" t="s">
        <v>195</v>
      </c>
      <c r="D518" s="178" t="s">
        <v>170</v>
      </c>
      <c r="E518" s="315">
        <v>1</v>
      </c>
      <c r="F518" s="316"/>
      <c r="G518" s="164"/>
    </row>
    <row r="519" spans="1:7" s="163" customFormat="1" x14ac:dyDescent="0.25">
      <c r="A519" s="176" t="s">
        <v>276</v>
      </c>
      <c r="B519" s="177" t="s">
        <v>178</v>
      </c>
      <c r="C519" s="177" t="s">
        <v>1121</v>
      </c>
      <c r="D519" s="178" t="s">
        <v>170</v>
      </c>
      <c r="E519" s="315">
        <v>1</v>
      </c>
      <c r="F519" s="316"/>
      <c r="G519" s="164"/>
    </row>
    <row r="520" spans="1:7" s="163" customFormat="1" x14ac:dyDescent="0.25">
      <c r="A520" s="176" t="s">
        <v>273</v>
      </c>
      <c r="B520" s="177" t="s">
        <v>178</v>
      </c>
      <c r="C520" s="177" t="s">
        <v>1122</v>
      </c>
      <c r="D520" s="178" t="s">
        <v>170</v>
      </c>
      <c r="E520" s="315">
        <v>16</v>
      </c>
      <c r="F520" s="316"/>
      <c r="G520" s="164"/>
    </row>
    <row r="521" spans="1:7" s="163" customFormat="1" x14ac:dyDescent="0.25">
      <c r="A521" s="176" t="s">
        <v>270</v>
      </c>
      <c r="B521" s="177" t="s">
        <v>178</v>
      </c>
      <c r="C521" s="177" t="s">
        <v>1123</v>
      </c>
      <c r="D521" s="178" t="s">
        <v>170</v>
      </c>
      <c r="E521" s="315">
        <v>42</v>
      </c>
      <c r="F521" s="316"/>
      <c r="G521" s="164"/>
    </row>
    <row r="522" spans="1:7" s="163" customFormat="1" x14ac:dyDescent="0.25">
      <c r="A522" s="176" t="s">
        <v>268</v>
      </c>
      <c r="B522" s="177" t="s">
        <v>178</v>
      </c>
      <c r="C522" s="177" t="s">
        <v>1124</v>
      </c>
      <c r="D522" s="178" t="s">
        <v>177</v>
      </c>
      <c r="E522" s="315">
        <v>0.3</v>
      </c>
      <c r="F522" s="316"/>
      <c r="G522" s="164"/>
    </row>
    <row r="523" spans="1:7" s="163" customFormat="1" x14ac:dyDescent="0.25">
      <c r="A523" s="176" t="s">
        <v>265</v>
      </c>
      <c r="B523" s="177" t="s">
        <v>178</v>
      </c>
      <c r="C523" s="177" t="s">
        <v>197</v>
      </c>
      <c r="D523" s="178" t="s">
        <v>177</v>
      </c>
      <c r="E523" s="315">
        <v>0.3</v>
      </c>
      <c r="F523" s="316"/>
      <c r="G523" s="164"/>
    </row>
    <row r="524" spans="1:7" s="163" customFormat="1" x14ac:dyDescent="0.25">
      <c r="A524" s="176" t="s">
        <v>262</v>
      </c>
      <c r="B524" s="177" t="s">
        <v>178</v>
      </c>
      <c r="C524" s="177" t="s">
        <v>198</v>
      </c>
      <c r="D524" s="178" t="s">
        <v>177</v>
      </c>
      <c r="E524" s="315">
        <v>2</v>
      </c>
      <c r="F524" s="316"/>
      <c r="G524" s="164"/>
    </row>
    <row r="525" spans="1:7" s="163" customFormat="1" ht="26.4" x14ac:dyDescent="0.25">
      <c r="A525" s="176" t="s">
        <v>261</v>
      </c>
      <c r="B525" s="177" t="s">
        <v>567</v>
      </c>
      <c r="C525" s="177" t="s">
        <v>566</v>
      </c>
      <c r="D525" s="178" t="s">
        <v>565</v>
      </c>
      <c r="E525" s="305">
        <v>0.1</v>
      </c>
      <c r="F525" s="306"/>
      <c r="G525" s="164"/>
    </row>
    <row r="526" spans="1:7" s="183" customFormat="1" outlineLevel="1" x14ac:dyDescent="0.25">
      <c r="A526" s="179" t="s">
        <v>1267</v>
      </c>
      <c r="B526" s="180" t="s">
        <v>544</v>
      </c>
      <c r="C526" s="181" t="s">
        <v>543</v>
      </c>
      <c r="D526" s="180" t="s">
        <v>540</v>
      </c>
      <c r="E526" s="182">
        <v>87.36</v>
      </c>
      <c r="F526" s="182">
        <v>8.7360000000000007</v>
      </c>
    </row>
    <row r="527" spans="1:7" s="188" customFormat="1" outlineLevel="1" x14ac:dyDescent="0.25">
      <c r="A527" s="184" t="s">
        <v>1266</v>
      </c>
      <c r="B527" s="185" t="s">
        <v>539</v>
      </c>
      <c r="C527" s="186" t="s">
        <v>541</v>
      </c>
      <c r="D527" s="185" t="s">
        <v>540</v>
      </c>
      <c r="E527" s="187">
        <v>0.35</v>
      </c>
      <c r="F527" s="187">
        <v>3.5000000000000003E-2</v>
      </c>
    </row>
    <row r="528" spans="1:7" s="193" customFormat="1" outlineLevel="1" x14ac:dyDescent="0.25">
      <c r="A528" s="189" t="s">
        <v>1265</v>
      </c>
      <c r="B528" s="190" t="s">
        <v>517</v>
      </c>
      <c r="C528" s="191" t="s">
        <v>516</v>
      </c>
      <c r="D528" s="190" t="s">
        <v>462</v>
      </c>
      <c r="E528" s="192">
        <v>0.35</v>
      </c>
      <c r="F528" s="192">
        <v>3.5000000000000003E-2</v>
      </c>
    </row>
    <row r="529" spans="1:7" s="163" customFormat="1" ht="26.4" x14ac:dyDescent="0.25">
      <c r="A529" s="176" t="s">
        <v>258</v>
      </c>
      <c r="B529" s="177" t="s">
        <v>169</v>
      </c>
      <c r="C529" s="177" t="s">
        <v>168</v>
      </c>
      <c r="D529" s="178" t="s">
        <v>167</v>
      </c>
      <c r="E529" s="315">
        <v>1</v>
      </c>
      <c r="F529" s="316"/>
      <c r="G529" s="164"/>
    </row>
    <row r="530" spans="1:7" s="163" customFormat="1" x14ac:dyDescent="0.25">
      <c r="A530" s="176" t="s">
        <v>255</v>
      </c>
      <c r="B530" s="177" t="s">
        <v>178</v>
      </c>
      <c r="C530" s="177" t="s">
        <v>1125</v>
      </c>
      <c r="D530" s="178" t="s">
        <v>170</v>
      </c>
      <c r="E530" s="315">
        <v>1</v>
      </c>
      <c r="F530" s="316"/>
      <c r="G530" s="164"/>
    </row>
    <row r="531" spans="1:7" ht="15.75" customHeight="1" x14ac:dyDescent="0.3">
      <c r="A531" s="318" t="s">
        <v>1264</v>
      </c>
      <c r="B531" s="319"/>
      <c r="C531" s="319"/>
      <c r="D531" s="319"/>
      <c r="E531" s="319"/>
      <c r="F531" s="320"/>
    </row>
    <row r="532" spans="1:7" s="163" customFormat="1" ht="26.4" x14ac:dyDescent="0.25">
      <c r="A532" s="176" t="s">
        <v>254</v>
      </c>
      <c r="B532" s="177" t="s">
        <v>564</v>
      </c>
      <c r="C532" s="177" t="s">
        <v>563</v>
      </c>
      <c r="D532" s="178" t="s">
        <v>170</v>
      </c>
      <c r="E532" s="305">
        <v>2</v>
      </c>
      <c r="F532" s="306"/>
      <c r="G532" s="164"/>
    </row>
    <row r="533" spans="1:7" s="183" customFormat="1" outlineLevel="1" x14ac:dyDescent="0.25">
      <c r="A533" s="179" t="s">
        <v>632</v>
      </c>
      <c r="B533" s="180" t="s">
        <v>544</v>
      </c>
      <c r="C533" s="181" t="s">
        <v>543</v>
      </c>
      <c r="D533" s="180" t="s">
        <v>540</v>
      </c>
      <c r="E533" s="182">
        <v>3.36</v>
      </c>
      <c r="F533" s="182">
        <v>6.72</v>
      </c>
    </row>
    <row r="534" spans="1:7" s="193" customFormat="1" outlineLevel="1" x14ac:dyDescent="0.25">
      <c r="A534" s="189" t="s">
        <v>631</v>
      </c>
      <c r="B534" s="190" t="s">
        <v>473</v>
      </c>
      <c r="C534" s="191" t="s">
        <v>472</v>
      </c>
      <c r="D534" s="190" t="s">
        <v>462</v>
      </c>
      <c r="E534" s="192">
        <v>0.51</v>
      </c>
      <c r="F534" s="192">
        <v>1.02</v>
      </c>
    </row>
    <row r="535" spans="1:7" s="188" customFormat="1" outlineLevel="1" x14ac:dyDescent="0.25">
      <c r="A535" s="198" t="s">
        <v>1263</v>
      </c>
      <c r="B535" s="199" t="s">
        <v>417</v>
      </c>
      <c r="C535" s="200" t="s">
        <v>416</v>
      </c>
      <c r="D535" s="199" t="s">
        <v>415</v>
      </c>
      <c r="E535" s="201">
        <v>4.1000000000000002E-2</v>
      </c>
      <c r="F535" s="201">
        <v>8.2000000000000003E-2</v>
      </c>
    </row>
    <row r="536" spans="1:7" s="188" customFormat="1" ht="24" outlineLevel="1" x14ac:dyDescent="0.25">
      <c r="A536" s="202" t="s">
        <v>1262</v>
      </c>
      <c r="B536" s="203" t="s">
        <v>214</v>
      </c>
      <c r="C536" s="204" t="s">
        <v>213</v>
      </c>
      <c r="D536" s="203" t="s">
        <v>212</v>
      </c>
      <c r="E536" s="205">
        <v>1.6E-2</v>
      </c>
      <c r="F536" s="205">
        <v>3.2000000000000001E-2</v>
      </c>
    </row>
    <row r="537" spans="1:7" s="163" customFormat="1" ht="39.6" x14ac:dyDescent="0.25">
      <c r="A537" s="176" t="s">
        <v>253</v>
      </c>
      <c r="B537" s="177" t="s">
        <v>169</v>
      </c>
      <c r="C537" s="177" t="s">
        <v>1071</v>
      </c>
      <c r="D537" s="178" t="s">
        <v>167</v>
      </c>
      <c r="E537" s="315">
        <v>1</v>
      </c>
      <c r="F537" s="316"/>
      <c r="G537" s="164"/>
    </row>
    <row r="538" spans="1:7" s="163" customFormat="1" x14ac:dyDescent="0.25">
      <c r="A538" s="176" t="s">
        <v>252</v>
      </c>
      <c r="B538" s="177" t="s">
        <v>169</v>
      </c>
      <c r="C538" s="177" t="s">
        <v>1073</v>
      </c>
      <c r="D538" s="178" t="s">
        <v>167</v>
      </c>
      <c r="E538" s="315">
        <v>1</v>
      </c>
      <c r="F538" s="316"/>
      <c r="G538" s="164"/>
    </row>
    <row r="539" spans="1:7" s="163" customFormat="1" ht="52.8" x14ac:dyDescent="0.25">
      <c r="A539" s="176" t="s">
        <v>249</v>
      </c>
      <c r="B539" s="177" t="s">
        <v>1261</v>
      </c>
      <c r="C539" s="177" t="s">
        <v>1260</v>
      </c>
      <c r="D539" s="178" t="s">
        <v>1259</v>
      </c>
      <c r="E539" s="305">
        <v>0.14000000000000001</v>
      </c>
      <c r="F539" s="306"/>
      <c r="G539" s="164"/>
    </row>
    <row r="540" spans="1:7" s="183" customFormat="1" outlineLevel="1" x14ac:dyDescent="0.25">
      <c r="A540" s="179" t="s">
        <v>1258</v>
      </c>
      <c r="B540" s="180" t="s">
        <v>544</v>
      </c>
      <c r="C540" s="181" t="s">
        <v>543</v>
      </c>
      <c r="D540" s="180" t="s">
        <v>540</v>
      </c>
      <c r="E540" s="182">
        <v>78.56</v>
      </c>
      <c r="F540" s="182">
        <v>10.9984</v>
      </c>
    </row>
    <row r="541" spans="1:7" s="163" customFormat="1" x14ac:dyDescent="0.25">
      <c r="A541" s="176" t="s">
        <v>246</v>
      </c>
      <c r="B541" s="177" t="s">
        <v>178</v>
      </c>
      <c r="C541" s="177" t="s">
        <v>1126</v>
      </c>
      <c r="D541" s="178" t="s">
        <v>170</v>
      </c>
      <c r="E541" s="315">
        <v>4</v>
      </c>
      <c r="F541" s="316"/>
      <c r="G541" s="164"/>
    </row>
    <row r="542" spans="1:7" s="163" customFormat="1" x14ac:dyDescent="0.25">
      <c r="A542" s="176" t="s">
        <v>243</v>
      </c>
      <c r="B542" s="177" t="s">
        <v>178</v>
      </c>
      <c r="C542" s="177" t="s">
        <v>199</v>
      </c>
      <c r="D542" s="178" t="s">
        <v>170</v>
      </c>
      <c r="E542" s="315">
        <v>4</v>
      </c>
      <c r="F542" s="316"/>
      <c r="G542" s="164"/>
    </row>
    <row r="543" spans="1:7" s="163" customFormat="1" x14ac:dyDescent="0.25">
      <c r="A543" s="176" t="s">
        <v>242</v>
      </c>
      <c r="B543" s="177" t="s">
        <v>178</v>
      </c>
      <c r="C543" s="177" t="s">
        <v>1127</v>
      </c>
      <c r="D543" s="178" t="s">
        <v>170</v>
      </c>
      <c r="E543" s="315">
        <v>6</v>
      </c>
      <c r="F543" s="316"/>
      <c r="G543" s="164"/>
    </row>
    <row r="544" spans="1:7" s="163" customFormat="1" ht="26.4" x14ac:dyDescent="0.25">
      <c r="A544" s="176" t="s">
        <v>239</v>
      </c>
      <c r="B544" s="177" t="s">
        <v>562</v>
      </c>
      <c r="C544" s="177" t="s">
        <v>561</v>
      </c>
      <c r="D544" s="178" t="s">
        <v>415</v>
      </c>
      <c r="E544" s="305">
        <v>0.1</v>
      </c>
      <c r="F544" s="306"/>
      <c r="G544" s="164"/>
    </row>
    <row r="545" spans="1:7" s="183" customFormat="1" outlineLevel="1" x14ac:dyDescent="0.25">
      <c r="A545" s="179" t="s">
        <v>1257</v>
      </c>
      <c r="B545" s="180" t="s">
        <v>544</v>
      </c>
      <c r="C545" s="181" t="s">
        <v>543</v>
      </c>
      <c r="D545" s="180" t="s">
        <v>540</v>
      </c>
      <c r="E545" s="182">
        <v>32.200000000000003</v>
      </c>
      <c r="F545" s="182">
        <v>3.22</v>
      </c>
    </row>
    <row r="546" spans="1:7" s="188" customFormat="1" outlineLevel="1" x14ac:dyDescent="0.25">
      <c r="A546" s="198" t="s">
        <v>1256</v>
      </c>
      <c r="B546" s="199" t="s">
        <v>405</v>
      </c>
      <c r="C546" s="200" t="s">
        <v>404</v>
      </c>
      <c r="D546" s="199" t="s">
        <v>176</v>
      </c>
      <c r="E546" s="201">
        <v>3.15E-3</v>
      </c>
      <c r="F546" s="201">
        <v>3.1500000000000001E-4</v>
      </c>
    </row>
    <row r="547" spans="1:7" s="163" customFormat="1" x14ac:dyDescent="0.25">
      <c r="A547" s="176" t="s">
        <v>236</v>
      </c>
      <c r="B547" s="177" t="s">
        <v>178</v>
      </c>
      <c r="C547" s="177" t="s">
        <v>200</v>
      </c>
      <c r="D547" s="178" t="s">
        <v>170</v>
      </c>
      <c r="E547" s="315">
        <v>10</v>
      </c>
      <c r="F547" s="316"/>
      <c r="G547" s="164"/>
    </row>
    <row r="548" spans="1:7" s="163" customFormat="1" ht="26.4" x14ac:dyDescent="0.25">
      <c r="A548" s="176" t="s">
        <v>233</v>
      </c>
      <c r="B548" s="177" t="s">
        <v>560</v>
      </c>
      <c r="C548" s="177" t="s">
        <v>559</v>
      </c>
      <c r="D548" s="178" t="s">
        <v>415</v>
      </c>
      <c r="E548" s="305">
        <v>0.09</v>
      </c>
      <c r="F548" s="306"/>
      <c r="G548" s="164"/>
    </row>
    <row r="549" spans="1:7" s="183" customFormat="1" outlineLevel="1" x14ac:dyDescent="0.25">
      <c r="A549" s="179" t="s">
        <v>1255</v>
      </c>
      <c r="B549" s="180" t="s">
        <v>544</v>
      </c>
      <c r="C549" s="181" t="s">
        <v>543</v>
      </c>
      <c r="D549" s="180" t="s">
        <v>540</v>
      </c>
      <c r="E549" s="182">
        <v>38.1</v>
      </c>
      <c r="F549" s="182">
        <v>3.4289999999999998</v>
      </c>
    </row>
    <row r="550" spans="1:7" s="188" customFormat="1" outlineLevel="1" x14ac:dyDescent="0.25">
      <c r="A550" s="198" t="s">
        <v>1254</v>
      </c>
      <c r="B550" s="199" t="s">
        <v>405</v>
      </c>
      <c r="C550" s="200" t="s">
        <v>404</v>
      </c>
      <c r="D550" s="199" t="s">
        <v>176</v>
      </c>
      <c r="E550" s="201">
        <v>3.15E-3</v>
      </c>
      <c r="F550" s="201">
        <v>2.8400000000000002E-4</v>
      </c>
    </row>
    <row r="551" spans="1:7" s="188" customFormat="1" ht="24" outlineLevel="1" x14ac:dyDescent="0.25">
      <c r="A551" s="202" t="s">
        <v>1253</v>
      </c>
      <c r="B551" s="203" t="s">
        <v>214</v>
      </c>
      <c r="C551" s="204" t="s">
        <v>213</v>
      </c>
      <c r="D551" s="203" t="s">
        <v>212</v>
      </c>
      <c r="E551" s="205">
        <v>0.42</v>
      </c>
      <c r="F551" s="205">
        <v>3.78E-2</v>
      </c>
    </row>
    <row r="552" spans="1:7" s="163" customFormat="1" x14ac:dyDescent="0.25">
      <c r="A552" s="176" t="s">
        <v>230</v>
      </c>
      <c r="B552" s="177" t="s">
        <v>178</v>
      </c>
      <c r="C552" s="177" t="s">
        <v>201</v>
      </c>
      <c r="D552" s="178" t="s">
        <v>170</v>
      </c>
      <c r="E552" s="315">
        <v>9</v>
      </c>
      <c r="F552" s="316"/>
      <c r="G552" s="164"/>
    </row>
    <row r="553" spans="1:7" s="163" customFormat="1" ht="26.4" x14ac:dyDescent="0.25">
      <c r="A553" s="176" t="s">
        <v>227</v>
      </c>
      <c r="B553" s="177" t="s">
        <v>558</v>
      </c>
      <c r="C553" s="177" t="s">
        <v>557</v>
      </c>
      <c r="D553" s="178" t="s">
        <v>546</v>
      </c>
      <c r="E553" s="305">
        <v>2.2999999999999998</v>
      </c>
      <c r="F553" s="306"/>
      <c r="G553" s="164"/>
    </row>
    <row r="554" spans="1:7" s="183" customFormat="1" outlineLevel="1" x14ac:dyDescent="0.25">
      <c r="A554" s="179" t="s">
        <v>630</v>
      </c>
      <c r="B554" s="180" t="s">
        <v>544</v>
      </c>
      <c r="C554" s="181" t="s">
        <v>543</v>
      </c>
      <c r="D554" s="180" t="s">
        <v>540</v>
      </c>
      <c r="E554" s="182">
        <v>37</v>
      </c>
      <c r="F554" s="182">
        <v>85.1</v>
      </c>
    </row>
    <row r="555" spans="1:7" s="163" customFormat="1" ht="26.4" x14ac:dyDescent="0.25">
      <c r="A555" s="176" t="s">
        <v>224</v>
      </c>
      <c r="B555" s="177" t="s">
        <v>174</v>
      </c>
      <c r="C555" s="177" t="s">
        <v>175</v>
      </c>
      <c r="D555" s="178" t="s">
        <v>172</v>
      </c>
      <c r="E555" s="315">
        <v>0.11</v>
      </c>
      <c r="F555" s="316"/>
      <c r="G555" s="164"/>
    </row>
    <row r="556" spans="1:7" s="163" customFormat="1" ht="26.4" x14ac:dyDescent="0.25">
      <c r="A556" s="176" t="s">
        <v>221</v>
      </c>
      <c r="B556" s="177" t="s">
        <v>174</v>
      </c>
      <c r="C556" s="177" t="s">
        <v>173</v>
      </c>
      <c r="D556" s="178" t="s">
        <v>172</v>
      </c>
      <c r="E556" s="315">
        <v>0.12</v>
      </c>
      <c r="F556" s="316"/>
      <c r="G556" s="164"/>
    </row>
    <row r="557" spans="1:7" s="163" customFormat="1" ht="52.8" x14ac:dyDescent="0.25">
      <c r="A557" s="176" t="s">
        <v>218</v>
      </c>
      <c r="B557" s="177" t="s">
        <v>178</v>
      </c>
      <c r="C557" s="177" t="s">
        <v>203</v>
      </c>
      <c r="D557" s="178" t="s">
        <v>202</v>
      </c>
      <c r="E557" s="315">
        <v>0.01</v>
      </c>
      <c r="F557" s="316"/>
      <c r="G557" s="164"/>
    </row>
    <row r="558" spans="1:7" s="163" customFormat="1" ht="39.6" x14ac:dyDescent="0.25">
      <c r="A558" s="176" t="s">
        <v>215</v>
      </c>
      <c r="B558" s="177" t="s">
        <v>178</v>
      </c>
      <c r="C558" s="177" t="s">
        <v>204</v>
      </c>
      <c r="D558" s="178" t="s">
        <v>202</v>
      </c>
      <c r="E558" s="315">
        <v>1.9E-2</v>
      </c>
      <c r="F558" s="316"/>
      <c r="G558" s="164"/>
    </row>
    <row r="559" spans="1:7" s="163" customFormat="1" ht="12.75" customHeight="1" x14ac:dyDescent="0.25">
      <c r="A559" s="225"/>
      <c r="B559" s="226"/>
      <c r="C559" s="317" t="s">
        <v>556</v>
      </c>
      <c r="D559" s="317"/>
      <c r="E559" s="226"/>
      <c r="F559" s="227"/>
    </row>
    <row r="560" spans="1:7" s="163" customFormat="1" ht="26.4" x14ac:dyDescent="0.25">
      <c r="A560" s="176" t="s">
        <v>211</v>
      </c>
      <c r="B560" s="177" t="s">
        <v>555</v>
      </c>
      <c r="C560" s="177" t="s">
        <v>554</v>
      </c>
      <c r="D560" s="178" t="s">
        <v>269</v>
      </c>
      <c r="E560" s="305">
        <v>0.3</v>
      </c>
      <c r="F560" s="306"/>
      <c r="G560" s="164"/>
    </row>
    <row r="561" spans="1:7" s="183" customFormat="1" outlineLevel="1" x14ac:dyDescent="0.25">
      <c r="A561" s="179" t="s">
        <v>629</v>
      </c>
      <c r="B561" s="180" t="s">
        <v>544</v>
      </c>
      <c r="C561" s="181" t="s">
        <v>543</v>
      </c>
      <c r="D561" s="180" t="s">
        <v>540</v>
      </c>
      <c r="E561" s="182">
        <v>10.7</v>
      </c>
      <c r="F561" s="182">
        <v>3.21</v>
      </c>
    </row>
    <row r="562" spans="1:7" s="193" customFormat="1" outlineLevel="1" x14ac:dyDescent="0.25">
      <c r="A562" s="189" t="s">
        <v>628</v>
      </c>
      <c r="B562" s="190" t="s">
        <v>487</v>
      </c>
      <c r="C562" s="191" t="s">
        <v>486</v>
      </c>
      <c r="D562" s="190" t="s">
        <v>462</v>
      </c>
      <c r="E562" s="192">
        <v>1.75</v>
      </c>
      <c r="F562" s="192">
        <v>0.52500000000000002</v>
      </c>
    </row>
    <row r="563" spans="1:7" s="188" customFormat="1" outlineLevel="1" x14ac:dyDescent="0.25">
      <c r="A563" s="198" t="s">
        <v>627</v>
      </c>
      <c r="B563" s="199" t="s">
        <v>397</v>
      </c>
      <c r="C563" s="200" t="s">
        <v>396</v>
      </c>
      <c r="D563" s="199" t="s">
        <v>176</v>
      </c>
      <c r="E563" s="201">
        <v>2E-3</v>
      </c>
      <c r="F563" s="201">
        <v>5.9999999999999995E-4</v>
      </c>
    </row>
    <row r="564" spans="1:7" s="188" customFormat="1" outlineLevel="1" x14ac:dyDescent="0.25">
      <c r="A564" s="202" t="s">
        <v>1252</v>
      </c>
      <c r="B564" s="203" t="s">
        <v>338</v>
      </c>
      <c r="C564" s="204" t="s">
        <v>337</v>
      </c>
      <c r="D564" s="203" t="s">
        <v>212</v>
      </c>
      <c r="E564" s="205">
        <v>0.65</v>
      </c>
      <c r="F564" s="205">
        <v>0.19500000000000001</v>
      </c>
    </row>
    <row r="565" spans="1:7" s="188" customFormat="1" outlineLevel="1" x14ac:dyDescent="0.25">
      <c r="A565" s="202" t="s">
        <v>1251</v>
      </c>
      <c r="B565" s="203" t="s">
        <v>238</v>
      </c>
      <c r="C565" s="204" t="s">
        <v>237</v>
      </c>
      <c r="D565" s="203" t="s">
        <v>176</v>
      </c>
      <c r="E565" s="205">
        <v>0.11600000000000001</v>
      </c>
      <c r="F565" s="205">
        <v>3.4799999999999998E-2</v>
      </c>
    </row>
    <row r="566" spans="1:7" s="163" customFormat="1" ht="26.4" x14ac:dyDescent="0.25">
      <c r="A566" s="176" t="s">
        <v>209</v>
      </c>
      <c r="B566" s="177" t="s">
        <v>553</v>
      </c>
      <c r="C566" s="177" t="s">
        <v>552</v>
      </c>
      <c r="D566" s="178" t="s">
        <v>546</v>
      </c>
      <c r="E566" s="305">
        <v>0.4</v>
      </c>
      <c r="F566" s="306"/>
      <c r="G566" s="164"/>
    </row>
    <row r="567" spans="1:7" s="183" customFormat="1" outlineLevel="1" x14ac:dyDescent="0.25">
      <c r="A567" s="179" t="s">
        <v>1250</v>
      </c>
      <c r="B567" s="180" t="s">
        <v>544</v>
      </c>
      <c r="C567" s="181" t="s">
        <v>543</v>
      </c>
      <c r="D567" s="180" t="s">
        <v>540</v>
      </c>
      <c r="E567" s="182">
        <v>16.600000000000001</v>
      </c>
      <c r="F567" s="182">
        <v>6.64</v>
      </c>
    </row>
    <row r="568" spans="1:7" s="193" customFormat="1" outlineLevel="1" x14ac:dyDescent="0.25">
      <c r="A568" s="189" t="s">
        <v>1249</v>
      </c>
      <c r="B568" s="190" t="s">
        <v>487</v>
      </c>
      <c r="C568" s="191" t="s">
        <v>486</v>
      </c>
      <c r="D568" s="190" t="s">
        <v>462</v>
      </c>
      <c r="E568" s="192">
        <v>3.13</v>
      </c>
      <c r="F568" s="192">
        <v>1.252</v>
      </c>
    </row>
    <row r="569" spans="1:7" s="188" customFormat="1" outlineLevel="1" x14ac:dyDescent="0.25">
      <c r="A569" s="198" t="s">
        <v>1248</v>
      </c>
      <c r="B569" s="199" t="s">
        <v>397</v>
      </c>
      <c r="C569" s="200" t="s">
        <v>396</v>
      </c>
      <c r="D569" s="199" t="s">
        <v>176</v>
      </c>
      <c r="E569" s="201">
        <v>3.7000000000000002E-3</v>
      </c>
      <c r="F569" s="201">
        <v>1.48E-3</v>
      </c>
    </row>
    <row r="570" spans="1:7" s="188" customFormat="1" outlineLevel="1" x14ac:dyDescent="0.25">
      <c r="A570" s="202" t="s">
        <v>1247</v>
      </c>
      <c r="B570" s="203" t="s">
        <v>338</v>
      </c>
      <c r="C570" s="204" t="s">
        <v>337</v>
      </c>
      <c r="D570" s="203" t="s">
        <v>212</v>
      </c>
      <c r="E570" s="205">
        <v>0.9</v>
      </c>
      <c r="F570" s="205">
        <v>0.36</v>
      </c>
    </row>
    <row r="571" spans="1:7" s="188" customFormat="1" outlineLevel="1" x14ac:dyDescent="0.25">
      <c r="A571" s="202" t="s">
        <v>1246</v>
      </c>
      <c r="B571" s="203" t="s">
        <v>305</v>
      </c>
      <c r="C571" s="204" t="s">
        <v>304</v>
      </c>
      <c r="D571" s="203" t="s">
        <v>176</v>
      </c>
      <c r="E571" s="205">
        <v>0.13</v>
      </c>
      <c r="F571" s="205">
        <v>5.1999999999999998E-2</v>
      </c>
    </row>
    <row r="572" spans="1:7" s="163" customFormat="1" ht="13.8" thickBot="1" x14ac:dyDescent="0.3">
      <c r="A572" s="307"/>
      <c r="B572" s="308"/>
      <c r="C572" s="308"/>
      <c r="D572" s="308"/>
      <c r="E572" s="308"/>
      <c r="F572" s="309"/>
    </row>
    <row r="573" spans="1:7" s="163" customFormat="1" ht="13.8" thickTop="1" x14ac:dyDescent="0.25">
      <c r="A573" s="310" t="s">
        <v>1698</v>
      </c>
      <c r="B573" s="311"/>
      <c r="C573" s="311"/>
      <c r="D573" s="222"/>
      <c r="E573" s="223"/>
      <c r="F573" s="224"/>
      <c r="G573" s="164"/>
    </row>
    <row r="574" spans="1:7" s="163" customFormat="1" x14ac:dyDescent="0.25">
      <c r="A574" s="312"/>
      <c r="B574" s="313"/>
      <c r="C574" s="313"/>
      <c r="D574" s="313"/>
      <c r="E574" s="313"/>
      <c r="F574" s="314"/>
    </row>
    <row r="575" spans="1:7" s="163" customFormat="1" x14ac:dyDescent="0.25">
      <c r="A575" s="228"/>
      <c r="B575" s="229"/>
      <c r="C575" s="230" t="s">
        <v>1697</v>
      </c>
      <c r="D575" s="231"/>
      <c r="E575" s="232"/>
      <c r="F575" s="233"/>
    </row>
    <row r="576" spans="1:7" s="163" customFormat="1" x14ac:dyDescent="0.25">
      <c r="A576" s="234" t="s">
        <v>544</v>
      </c>
      <c r="B576" s="235" t="s">
        <v>544</v>
      </c>
      <c r="C576" s="235" t="s">
        <v>543</v>
      </c>
      <c r="D576" s="236" t="s">
        <v>540</v>
      </c>
      <c r="E576" s="237"/>
      <c r="F576" s="237">
        <v>2779.6878000000002</v>
      </c>
    </row>
    <row r="577" spans="1:6" s="163" customFormat="1" x14ac:dyDescent="0.25">
      <c r="A577" s="234" t="s">
        <v>542</v>
      </c>
      <c r="B577" s="235" t="s">
        <v>539</v>
      </c>
      <c r="C577" s="235" t="s">
        <v>541</v>
      </c>
      <c r="D577" s="236" t="s">
        <v>540</v>
      </c>
      <c r="E577" s="237"/>
      <c r="F577" s="237">
        <v>4.2549000000000001</v>
      </c>
    </row>
    <row r="578" spans="1:6" s="163" customFormat="1" x14ac:dyDescent="0.25">
      <c r="A578" s="228"/>
      <c r="B578" s="229"/>
      <c r="C578" s="230" t="s">
        <v>1696</v>
      </c>
      <c r="D578" s="231"/>
      <c r="E578" s="232"/>
      <c r="F578" s="233"/>
    </row>
    <row r="579" spans="1:6" s="163" customFormat="1" x14ac:dyDescent="0.25">
      <c r="A579" s="234" t="s">
        <v>539</v>
      </c>
      <c r="B579" s="235" t="s">
        <v>412</v>
      </c>
      <c r="C579" s="235" t="s">
        <v>1245</v>
      </c>
      <c r="D579" s="236" t="s">
        <v>462</v>
      </c>
      <c r="E579" s="237"/>
      <c r="F579" s="237">
        <v>9.2999999999999999E-2</v>
      </c>
    </row>
    <row r="580" spans="1:6" s="163" customFormat="1" x14ac:dyDescent="0.25">
      <c r="A580" s="234" t="s">
        <v>538</v>
      </c>
      <c r="B580" s="235" t="s">
        <v>530</v>
      </c>
      <c r="C580" s="235" t="s">
        <v>529</v>
      </c>
      <c r="D580" s="236" t="s">
        <v>462</v>
      </c>
      <c r="E580" s="237"/>
      <c r="F580" s="237">
        <v>44.086599999999997</v>
      </c>
    </row>
    <row r="581" spans="1:6" s="163" customFormat="1" x14ac:dyDescent="0.25">
      <c r="A581" s="234" t="s">
        <v>537</v>
      </c>
      <c r="B581" s="235" t="s">
        <v>526</v>
      </c>
      <c r="C581" s="235" t="s">
        <v>525</v>
      </c>
      <c r="D581" s="236" t="s">
        <v>462</v>
      </c>
      <c r="E581" s="237"/>
      <c r="F581" s="237">
        <v>103.5938</v>
      </c>
    </row>
    <row r="582" spans="1:6" s="163" customFormat="1" x14ac:dyDescent="0.25">
      <c r="A582" s="234" t="s">
        <v>536</v>
      </c>
      <c r="B582" s="235" t="s">
        <v>517</v>
      </c>
      <c r="C582" s="235" t="s">
        <v>516</v>
      </c>
      <c r="D582" s="236" t="s">
        <v>462</v>
      </c>
      <c r="E582" s="237"/>
      <c r="F582" s="237">
        <v>3.3658000000000001</v>
      </c>
    </row>
    <row r="583" spans="1:6" s="163" customFormat="1" x14ac:dyDescent="0.25">
      <c r="A583" s="234" t="s">
        <v>535</v>
      </c>
      <c r="B583" s="235" t="s">
        <v>514</v>
      </c>
      <c r="C583" s="235" t="s">
        <v>513</v>
      </c>
      <c r="D583" s="236" t="s">
        <v>462</v>
      </c>
      <c r="E583" s="237"/>
      <c r="F583" s="237">
        <v>0.50701799999999997</v>
      </c>
    </row>
    <row r="584" spans="1:6" s="163" customFormat="1" x14ac:dyDescent="0.25">
      <c r="A584" s="234" t="s">
        <v>534</v>
      </c>
      <c r="B584" s="235" t="s">
        <v>511</v>
      </c>
      <c r="C584" s="235" t="s">
        <v>510</v>
      </c>
      <c r="D584" s="236" t="s">
        <v>462</v>
      </c>
      <c r="E584" s="237"/>
      <c r="F584" s="237">
        <v>8.2712000000000003</v>
      </c>
    </row>
    <row r="585" spans="1:6" s="163" customFormat="1" x14ac:dyDescent="0.25">
      <c r="A585" s="234" t="s">
        <v>533</v>
      </c>
      <c r="B585" s="235" t="s">
        <v>1244</v>
      </c>
      <c r="C585" s="235" t="s">
        <v>1243</v>
      </c>
      <c r="D585" s="236" t="s">
        <v>462</v>
      </c>
      <c r="E585" s="237"/>
      <c r="F585" s="237">
        <v>0.49469999999999997</v>
      </c>
    </row>
    <row r="586" spans="1:6" s="163" customFormat="1" x14ac:dyDescent="0.25">
      <c r="A586" s="234" t="s">
        <v>532</v>
      </c>
      <c r="B586" s="235" t="s">
        <v>1242</v>
      </c>
      <c r="C586" s="235" t="s">
        <v>1241</v>
      </c>
      <c r="D586" s="236" t="s">
        <v>462</v>
      </c>
      <c r="E586" s="237"/>
      <c r="F586" s="237">
        <v>0.73650000000000004</v>
      </c>
    </row>
    <row r="587" spans="1:6" s="163" customFormat="1" x14ac:dyDescent="0.25">
      <c r="A587" s="234" t="s">
        <v>531</v>
      </c>
      <c r="B587" s="235" t="s">
        <v>506</v>
      </c>
      <c r="C587" s="235" t="s">
        <v>505</v>
      </c>
      <c r="D587" s="236" t="s">
        <v>462</v>
      </c>
      <c r="E587" s="237"/>
      <c r="F587" s="237">
        <v>283.46370000000002</v>
      </c>
    </row>
    <row r="588" spans="1:6" s="163" customFormat="1" x14ac:dyDescent="0.25">
      <c r="A588" s="234" t="s">
        <v>528</v>
      </c>
      <c r="B588" s="235" t="s">
        <v>1240</v>
      </c>
      <c r="C588" s="235" t="s">
        <v>1239</v>
      </c>
      <c r="D588" s="236" t="s">
        <v>462</v>
      </c>
      <c r="E588" s="237"/>
      <c r="F588" s="237">
        <v>2.0849000000000002</v>
      </c>
    </row>
    <row r="589" spans="1:6" s="163" customFormat="1" x14ac:dyDescent="0.25">
      <c r="A589" s="234" t="s">
        <v>527</v>
      </c>
      <c r="B589" s="235" t="s">
        <v>501</v>
      </c>
      <c r="C589" s="235" t="s">
        <v>500</v>
      </c>
      <c r="D589" s="236" t="s">
        <v>462</v>
      </c>
      <c r="E589" s="237"/>
      <c r="F589" s="237">
        <v>8.4474999999999995E-2</v>
      </c>
    </row>
    <row r="590" spans="1:6" s="163" customFormat="1" x14ac:dyDescent="0.25">
      <c r="A590" s="234" t="s">
        <v>524</v>
      </c>
      <c r="B590" s="235" t="s">
        <v>498</v>
      </c>
      <c r="C590" s="235" t="s">
        <v>497</v>
      </c>
      <c r="D590" s="236" t="s">
        <v>462</v>
      </c>
      <c r="E590" s="237"/>
      <c r="F590" s="237">
        <v>0.18154500000000001</v>
      </c>
    </row>
    <row r="591" spans="1:6" s="163" customFormat="1" x14ac:dyDescent="0.25">
      <c r="A591" s="234" t="s">
        <v>523</v>
      </c>
      <c r="B591" s="235" t="s">
        <v>492</v>
      </c>
      <c r="C591" s="235" t="s">
        <v>491</v>
      </c>
      <c r="D591" s="236" t="s">
        <v>462</v>
      </c>
      <c r="E591" s="237"/>
      <c r="F591" s="237">
        <v>2.0150000000000001E-2</v>
      </c>
    </row>
    <row r="592" spans="1:6" s="163" customFormat="1" ht="24" x14ac:dyDescent="0.25">
      <c r="A592" s="234" t="s">
        <v>522</v>
      </c>
      <c r="B592" s="235" t="s">
        <v>1238</v>
      </c>
      <c r="C592" s="235" t="s">
        <v>1237</v>
      </c>
      <c r="D592" s="236" t="s">
        <v>462</v>
      </c>
      <c r="E592" s="237"/>
      <c r="F592" s="237">
        <v>8.72E-2</v>
      </c>
    </row>
    <row r="593" spans="1:6" s="163" customFormat="1" x14ac:dyDescent="0.25">
      <c r="A593" s="234" t="s">
        <v>521</v>
      </c>
      <c r="B593" s="235" t="s">
        <v>487</v>
      </c>
      <c r="C593" s="235" t="s">
        <v>486</v>
      </c>
      <c r="D593" s="236" t="s">
        <v>462</v>
      </c>
      <c r="E593" s="237"/>
      <c r="F593" s="237">
        <v>3.1869000000000001</v>
      </c>
    </row>
    <row r="594" spans="1:6" s="163" customFormat="1" x14ac:dyDescent="0.25">
      <c r="A594" s="234" t="s">
        <v>520</v>
      </c>
      <c r="B594" s="235" t="s">
        <v>484</v>
      </c>
      <c r="C594" s="235" t="s">
        <v>483</v>
      </c>
      <c r="D594" s="236" t="s">
        <v>462</v>
      </c>
      <c r="E594" s="237"/>
      <c r="F594" s="237">
        <v>7.9828999999999999</v>
      </c>
    </row>
    <row r="595" spans="1:6" s="163" customFormat="1" x14ac:dyDescent="0.25">
      <c r="A595" s="234" t="s">
        <v>519</v>
      </c>
      <c r="B595" s="235" t="s">
        <v>1236</v>
      </c>
      <c r="C595" s="235" t="s">
        <v>1235</v>
      </c>
      <c r="D595" s="236" t="s">
        <v>462</v>
      </c>
      <c r="E595" s="237"/>
      <c r="F595" s="237">
        <v>4.3015999999999996</v>
      </c>
    </row>
    <row r="596" spans="1:6" s="163" customFormat="1" x14ac:dyDescent="0.25">
      <c r="A596" s="234" t="s">
        <v>518</v>
      </c>
      <c r="B596" s="235" t="s">
        <v>473</v>
      </c>
      <c r="C596" s="235" t="s">
        <v>472</v>
      </c>
      <c r="D596" s="236" t="s">
        <v>462</v>
      </c>
      <c r="E596" s="237"/>
      <c r="F596" s="237">
        <v>142.3374</v>
      </c>
    </row>
    <row r="597" spans="1:6" s="163" customFormat="1" x14ac:dyDescent="0.25">
      <c r="A597" s="234" t="s">
        <v>515</v>
      </c>
      <c r="B597" s="235" t="s">
        <v>1234</v>
      </c>
      <c r="C597" s="235" t="s">
        <v>491</v>
      </c>
      <c r="D597" s="236" t="s">
        <v>462</v>
      </c>
      <c r="E597" s="237"/>
      <c r="F597" s="237">
        <v>0.60294000000000003</v>
      </c>
    </row>
    <row r="598" spans="1:6" s="163" customFormat="1" x14ac:dyDescent="0.25">
      <c r="A598" s="234" t="s">
        <v>512</v>
      </c>
      <c r="B598" s="235" t="s">
        <v>465</v>
      </c>
      <c r="C598" s="235" t="s">
        <v>464</v>
      </c>
      <c r="D598" s="236" t="s">
        <v>462</v>
      </c>
      <c r="E598" s="237"/>
      <c r="F598" s="237">
        <v>13.305199999999999</v>
      </c>
    </row>
    <row r="599" spans="1:6" s="163" customFormat="1" x14ac:dyDescent="0.25">
      <c r="A599" s="228"/>
      <c r="B599" s="229"/>
      <c r="C599" s="230" t="s">
        <v>1695</v>
      </c>
      <c r="D599" s="231"/>
      <c r="E599" s="232"/>
      <c r="F599" s="233"/>
    </row>
    <row r="600" spans="1:6" s="163" customFormat="1" x14ac:dyDescent="0.25">
      <c r="A600" s="234" t="s">
        <v>509</v>
      </c>
      <c r="B600" s="235" t="s">
        <v>454</v>
      </c>
      <c r="C600" s="235" t="s">
        <v>453</v>
      </c>
      <c r="D600" s="236" t="s">
        <v>206</v>
      </c>
      <c r="E600" s="237"/>
      <c r="F600" s="237">
        <v>10.6935</v>
      </c>
    </row>
    <row r="601" spans="1:6" s="163" customFormat="1" x14ac:dyDescent="0.25">
      <c r="A601" s="234" t="s">
        <v>508</v>
      </c>
      <c r="B601" s="235" t="s">
        <v>454</v>
      </c>
      <c r="C601" s="235" t="s">
        <v>453</v>
      </c>
      <c r="D601" s="236" t="s">
        <v>206</v>
      </c>
      <c r="E601" s="237"/>
      <c r="F601" s="237">
        <v>1.635</v>
      </c>
    </row>
    <row r="602" spans="1:6" s="163" customFormat="1" x14ac:dyDescent="0.25">
      <c r="A602" s="234" t="s">
        <v>507</v>
      </c>
      <c r="B602" s="235" t="s">
        <v>450</v>
      </c>
      <c r="C602" s="235" t="s">
        <v>449</v>
      </c>
      <c r="D602" s="236" t="s">
        <v>206</v>
      </c>
      <c r="E602" s="237"/>
      <c r="F602" s="237">
        <v>0.83592</v>
      </c>
    </row>
    <row r="603" spans="1:6" s="163" customFormat="1" x14ac:dyDescent="0.25">
      <c r="A603" s="234" t="s">
        <v>504</v>
      </c>
      <c r="B603" s="235" t="s">
        <v>1233</v>
      </c>
      <c r="C603" s="235" t="s">
        <v>1232</v>
      </c>
      <c r="D603" s="236" t="s">
        <v>206</v>
      </c>
      <c r="E603" s="237"/>
      <c r="F603" s="237">
        <v>2.9741E-2</v>
      </c>
    </row>
    <row r="604" spans="1:6" s="163" customFormat="1" x14ac:dyDescent="0.25">
      <c r="A604" s="234" t="s">
        <v>503</v>
      </c>
      <c r="B604" s="235" t="s">
        <v>447</v>
      </c>
      <c r="C604" s="235" t="s">
        <v>446</v>
      </c>
      <c r="D604" s="236" t="s">
        <v>206</v>
      </c>
      <c r="E604" s="237"/>
      <c r="F604" s="237">
        <v>10.1012</v>
      </c>
    </row>
    <row r="605" spans="1:6" s="163" customFormat="1" x14ac:dyDescent="0.25">
      <c r="A605" s="234" t="s">
        <v>502</v>
      </c>
      <c r="B605" s="235" t="s">
        <v>1231</v>
      </c>
      <c r="C605" s="235" t="s">
        <v>1230</v>
      </c>
      <c r="D605" s="236" t="s">
        <v>176</v>
      </c>
      <c r="E605" s="237"/>
      <c r="F605" s="237">
        <v>0.39494899999999999</v>
      </c>
    </row>
    <row r="606" spans="1:6" s="163" customFormat="1" x14ac:dyDescent="0.25">
      <c r="A606" s="234" t="s">
        <v>499</v>
      </c>
      <c r="B606" s="235" t="s">
        <v>1229</v>
      </c>
      <c r="C606" s="235" t="s">
        <v>1228</v>
      </c>
      <c r="D606" s="236" t="s">
        <v>179</v>
      </c>
      <c r="E606" s="237"/>
      <c r="F606" s="237">
        <v>7.41</v>
      </c>
    </row>
    <row r="607" spans="1:6" s="163" customFormat="1" x14ac:dyDescent="0.25">
      <c r="A607" s="234" t="s">
        <v>496</v>
      </c>
      <c r="B607" s="235" t="s">
        <v>1227</v>
      </c>
      <c r="C607" s="235" t="s">
        <v>1226</v>
      </c>
      <c r="D607" s="236" t="s">
        <v>170</v>
      </c>
      <c r="E607" s="237"/>
      <c r="F607" s="237">
        <v>28.805</v>
      </c>
    </row>
    <row r="608" spans="1:6" s="163" customFormat="1" x14ac:dyDescent="0.25">
      <c r="A608" s="234" t="s">
        <v>495</v>
      </c>
      <c r="B608" s="235" t="s">
        <v>1225</v>
      </c>
      <c r="C608" s="235" t="s">
        <v>1224</v>
      </c>
      <c r="D608" s="236" t="s">
        <v>170</v>
      </c>
      <c r="E608" s="237"/>
      <c r="F608" s="237">
        <v>28.805</v>
      </c>
    </row>
    <row r="609" spans="1:6" s="163" customFormat="1" x14ac:dyDescent="0.25">
      <c r="A609" s="234" t="s">
        <v>494</v>
      </c>
      <c r="B609" s="235" t="s">
        <v>1223</v>
      </c>
      <c r="C609" s="235" t="s">
        <v>1222</v>
      </c>
      <c r="D609" s="236" t="s">
        <v>170</v>
      </c>
      <c r="E609" s="237"/>
      <c r="F609" s="237">
        <v>164.6</v>
      </c>
    </row>
    <row r="610" spans="1:6" s="163" customFormat="1" x14ac:dyDescent="0.25">
      <c r="A610" s="234" t="s">
        <v>493</v>
      </c>
      <c r="B610" s="235" t="s">
        <v>1221</v>
      </c>
      <c r="C610" s="235" t="s">
        <v>1220</v>
      </c>
      <c r="D610" s="236" t="s">
        <v>170</v>
      </c>
      <c r="E610" s="237"/>
      <c r="F610" s="237">
        <v>65.84</v>
      </c>
    </row>
    <row r="611" spans="1:6" s="163" customFormat="1" x14ac:dyDescent="0.25">
      <c r="A611" s="234" t="s">
        <v>490</v>
      </c>
      <c r="B611" s="235" t="s">
        <v>1219</v>
      </c>
      <c r="C611" s="235" t="s">
        <v>1218</v>
      </c>
      <c r="D611" s="236" t="s">
        <v>176</v>
      </c>
      <c r="E611" s="237"/>
      <c r="F611" s="237">
        <v>1.4E-3</v>
      </c>
    </row>
    <row r="612" spans="1:6" s="163" customFormat="1" x14ac:dyDescent="0.25">
      <c r="A612" s="234" t="s">
        <v>489</v>
      </c>
      <c r="B612" s="235" t="s">
        <v>432</v>
      </c>
      <c r="C612" s="235" t="s">
        <v>431</v>
      </c>
      <c r="D612" s="236" t="s">
        <v>176</v>
      </c>
      <c r="E612" s="237"/>
      <c r="F612" s="237">
        <v>4.8973999999999997E-2</v>
      </c>
    </row>
    <row r="613" spans="1:6" s="163" customFormat="1" x14ac:dyDescent="0.25">
      <c r="A613" s="234" t="s">
        <v>488</v>
      </c>
      <c r="B613" s="235" t="s">
        <v>1217</v>
      </c>
      <c r="C613" s="235" t="s">
        <v>1216</v>
      </c>
      <c r="D613" s="236" t="s">
        <v>176</v>
      </c>
      <c r="E613" s="237"/>
      <c r="F613" s="237">
        <v>2.997E-2</v>
      </c>
    </row>
    <row r="614" spans="1:6" s="163" customFormat="1" x14ac:dyDescent="0.25">
      <c r="A614" s="234" t="s">
        <v>485</v>
      </c>
      <c r="B614" s="235" t="s">
        <v>429</v>
      </c>
      <c r="C614" s="235" t="s">
        <v>428</v>
      </c>
      <c r="D614" s="236" t="s">
        <v>176</v>
      </c>
      <c r="E614" s="237"/>
      <c r="F614" s="237">
        <v>3.3249999999999998E-3</v>
      </c>
    </row>
    <row r="615" spans="1:6" s="163" customFormat="1" x14ac:dyDescent="0.25">
      <c r="A615" s="234" t="s">
        <v>482</v>
      </c>
      <c r="B615" s="235" t="s">
        <v>426</v>
      </c>
      <c r="C615" s="235" t="s">
        <v>425</v>
      </c>
      <c r="D615" s="236" t="s">
        <v>176</v>
      </c>
      <c r="E615" s="237"/>
      <c r="F615" s="237">
        <v>5.3000000000000001E-5</v>
      </c>
    </row>
    <row r="616" spans="1:6" s="163" customFormat="1" x14ac:dyDescent="0.25">
      <c r="A616" s="234" t="s">
        <v>481</v>
      </c>
      <c r="B616" s="235" t="s">
        <v>423</v>
      </c>
      <c r="C616" s="235" t="s">
        <v>422</v>
      </c>
      <c r="D616" s="236" t="s">
        <v>176</v>
      </c>
      <c r="E616" s="237"/>
      <c r="F616" s="237">
        <v>1.655E-3</v>
      </c>
    </row>
    <row r="617" spans="1:6" s="163" customFormat="1" x14ac:dyDescent="0.25">
      <c r="A617" s="234" t="s">
        <v>480</v>
      </c>
      <c r="B617" s="235" t="s">
        <v>420</v>
      </c>
      <c r="C617" s="235" t="s">
        <v>419</v>
      </c>
      <c r="D617" s="236" t="s">
        <v>176</v>
      </c>
      <c r="E617" s="237"/>
      <c r="F617" s="237">
        <v>3.4542999999999997E-2</v>
      </c>
    </row>
    <row r="618" spans="1:6" s="163" customFormat="1" x14ac:dyDescent="0.25">
      <c r="A618" s="234" t="s">
        <v>479</v>
      </c>
      <c r="B618" s="235" t="s">
        <v>417</v>
      </c>
      <c r="C618" s="235" t="s">
        <v>416</v>
      </c>
      <c r="D618" s="236" t="s">
        <v>415</v>
      </c>
      <c r="E618" s="237"/>
      <c r="F618" s="237">
        <v>8.2000000000000003E-2</v>
      </c>
    </row>
    <row r="619" spans="1:6" s="163" customFormat="1" x14ac:dyDescent="0.25">
      <c r="A619" s="234" t="s">
        <v>478</v>
      </c>
      <c r="B619" s="235" t="s">
        <v>413</v>
      </c>
      <c r="C619" s="235" t="s">
        <v>241</v>
      </c>
      <c r="D619" s="236" t="s">
        <v>240</v>
      </c>
      <c r="E619" s="237"/>
      <c r="F619" s="237">
        <v>1</v>
      </c>
    </row>
    <row r="620" spans="1:6" s="163" customFormat="1" x14ac:dyDescent="0.25">
      <c r="A620" s="234" t="s">
        <v>477</v>
      </c>
      <c r="B620" s="235" t="s">
        <v>409</v>
      </c>
      <c r="C620" s="235" t="s">
        <v>408</v>
      </c>
      <c r="D620" s="236" t="s">
        <v>212</v>
      </c>
      <c r="E620" s="237"/>
      <c r="F620" s="237">
        <v>6.9999999999999994E-5</v>
      </c>
    </row>
    <row r="621" spans="1:6" s="163" customFormat="1" x14ac:dyDescent="0.25">
      <c r="A621" s="234" t="s">
        <v>476</v>
      </c>
      <c r="B621" s="235" t="s">
        <v>405</v>
      </c>
      <c r="C621" s="235" t="s">
        <v>404</v>
      </c>
      <c r="D621" s="236" t="s">
        <v>176</v>
      </c>
      <c r="E621" s="237"/>
      <c r="F621" s="237">
        <v>3.2980000000000002E-3</v>
      </c>
    </row>
    <row r="622" spans="1:6" s="163" customFormat="1" ht="36" x14ac:dyDescent="0.25">
      <c r="A622" s="234" t="s">
        <v>475</v>
      </c>
      <c r="B622" s="235" t="s">
        <v>1215</v>
      </c>
      <c r="C622" s="235" t="s">
        <v>1214</v>
      </c>
      <c r="D622" s="236" t="s">
        <v>179</v>
      </c>
      <c r="E622" s="237"/>
      <c r="F622" s="237">
        <v>39.423000000000002</v>
      </c>
    </row>
    <row r="623" spans="1:6" s="163" customFormat="1" x14ac:dyDescent="0.25">
      <c r="A623" s="234" t="s">
        <v>474</v>
      </c>
      <c r="B623" s="235" t="s">
        <v>1213</v>
      </c>
      <c r="C623" s="235" t="s">
        <v>1212</v>
      </c>
      <c r="D623" s="236" t="s">
        <v>240</v>
      </c>
      <c r="E623" s="237"/>
      <c r="F623" s="237">
        <v>108.22450000000001</v>
      </c>
    </row>
    <row r="624" spans="1:6" s="163" customFormat="1" x14ac:dyDescent="0.25">
      <c r="A624" s="234" t="s">
        <v>471</v>
      </c>
      <c r="B624" s="235" t="s">
        <v>1211</v>
      </c>
      <c r="C624" s="235" t="s">
        <v>1210</v>
      </c>
      <c r="D624" s="236" t="s">
        <v>170</v>
      </c>
      <c r="E624" s="237"/>
      <c r="F624" s="237">
        <v>2270.4</v>
      </c>
    </row>
    <row r="625" spans="1:6" s="163" customFormat="1" x14ac:dyDescent="0.25">
      <c r="A625" s="234" t="s">
        <v>470</v>
      </c>
      <c r="B625" s="235" t="s">
        <v>1209</v>
      </c>
      <c r="C625" s="235" t="s">
        <v>1208</v>
      </c>
      <c r="D625" s="236" t="s">
        <v>170</v>
      </c>
      <c r="E625" s="237"/>
      <c r="F625" s="237">
        <v>285.12</v>
      </c>
    </row>
    <row r="626" spans="1:6" s="163" customFormat="1" x14ac:dyDescent="0.25">
      <c r="A626" s="234" t="s">
        <v>469</v>
      </c>
      <c r="B626" s="235" t="s">
        <v>1207</v>
      </c>
      <c r="C626" s="235" t="s">
        <v>1206</v>
      </c>
      <c r="D626" s="236" t="s">
        <v>179</v>
      </c>
      <c r="E626" s="237"/>
      <c r="F626" s="237">
        <v>34.875</v>
      </c>
    </row>
    <row r="627" spans="1:6" s="163" customFormat="1" ht="24" x14ac:dyDescent="0.25">
      <c r="A627" s="234" t="s">
        <v>468</v>
      </c>
      <c r="B627" s="235" t="s">
        <v>1205</v>
      </c>
      <c r="C627" s="235" t="s">
        <v>1204</v>
      </c>
      <c r="D627" s="236" t="s">
        <v>176</v>
      </c>
      <c r="E627" s="237"/>
      <c r="F627" s="237">
        <v>6.3639999999999999E-3</v>
      </c>
    </row>
    <row r="628" spans="1:6" s="163" customFormat="1" x14ac:dyDescent="0.25">
      <c r="A628" s="234" t="s">
        <v>467</v>
      </c>
      <c r="B628" s="235" t="s">
        <v>400</v>
      </c>
      <c r="C628" s="235" t="s">
        <v>399</v>
      </c>
      <c r="D628" s="236" t="s">
        <v>176</v>
      </c>
      <c r="E628" s="237"/>
      <c r="F628" s="237">
        <v>0.44289000000000001</v>
      </c>
    </row>
    <row r="629" spans="1:6" s="163" customFormat="1" x14ac:dyDescent="0.25">
      <c r="A629" s="234" t="s">
        <v>466</v>
      </c>
      <c r="B629" s="235" t="s">
        <v>1203</v>
      </c>
      <c r="C629" s="235" t="s">
        <v>1202</v>
      </c>
      <c r="D629" s="236" t="s">
        <v>176</v>
      </c>
      <c r="E629" s="237"/>
      <c r="F629" s="237">
        <v>1.9000000000000001E-5</v>
      </c>
    </row>
    <row r="630" spans="1:6" s="163" customFormat="1" x14ac:dyDescent="0.25">
      <c r="A630" s="234" t="s">
        <v>463</v>
      </c>
      <c r="B630" s="235" t="s">
        <v>1201</v>
      </c>
      <c r="C630" s="235" t="s">
        <v>1200</v>
      </c>
      <c r="D630" s="236" t="s">
        <v>212</v>
      </c>
      <c r="E630" s="237"/>
      <c r="F630" s="237">
        <v>173.92500000000001</v>
      </c>
    </row>
    <row r="631" spans="1:6" s="163" customFormat="1" x14ac:dyDescent="0.25">
      <c r="A631" s="234" t="s">
        <v>461</v>
      </c>
      <c r="B631" s="235" t="s">
        <v>397</v>
      </c>
      <c r="C631" s="235" t="s">
        <v>396</v>
      </c>
      <c r="D631" s="236" t="s">
        <v>176</v>
      </c>
      <c r="E631" s="237"/>
      <c r="F631" s="237">
        <v>2.0799999999999998E-3</v>
      </c>
    </row>
    <row r="632" spans="1:6" s="163" customFormat="1" x14ac:dyDescent="0.25">
      <c r="A632" s="234" t="s">
        <v>460</v>
      </c>
      <c r="B632" s="235" t="s">
        <v>392</v>
      </c>
      <c r="C632" s="235" t="s">
        <v>391</v>
      </c>
      <c r="D632" s="236" t="s">
        <v>176</v>
      </c>
      <c r="E632" s="237"/>
      <c r="F632" s="237">
        <v>4.1055000000000001E-2</v>
      </c>
    </row>
    <row r="633" spans="1:6" s="163" customFormat="1" x14ac:dyDescent="0.25">
      <c r="A633" s="234" t="s">
        <v>459</v>
      </c>
      <c r="B633" s="235" t="s">
        <v>388</v>
      </c>
      <c r="C633" s="235" t="s">
        <v>387</v>
      </c>
      <c r="D633" s="236" t="s">
        <v>170</v>
      </c>
      <c r="E633" s="237"/>
      <c r="F633" s="237">
        <v>522.28899999999999</v>
      </c>
    </row>
    <row r="634" spans="1:6" s="163" customFormat="1" x14ac:dyDescent="0.25">
      <c r="A634" s="234" t="s">
        <v>458</v>
      </c>
      <c r="B634" s="235" t="s">
        <v>383</v>
      </c>
      <c r="C634" s="235" t="s">
        <v>382</v>
      </c>
      <c r="D634" s="236" t="s">
        <v>176</v>
      </c>
      <c r="E634" s="237"/>
      <c r="F634" s="237">
        <v>0.27510000000000001</v>
      </c>
    </row>
    <row r="635" spans="1:6" s="163" customFormat="1" x14ac:dyDescent="0.25">
      <c r="A635" s="234" t="s">
        <v>457</v>
      </c>
      <c r="B635" s="235" t="s">
        <v>379</v>
      </c>
      <c r="C635" s="235" t="s">
        <v>378</v>
      </c>
      <c r="D635" s="236" t="s">
        <v>176</v>
      </c>
      <c r="E635" s="237"/>
      <c r="F635" s="237">
        <v>5.8129999999999996E-3</v>
      </c>
    </row>
    <row r="636" spans="1:6" s="163" customFormat="1" x14ac:dyDescent="0.25">
      <c r="A636" s="234" t="s">
        <v>456</v>
      </c>
      <c r="B636" s="235" t="s">
        <v>375</v>
      </c>
      <c r="C636" s="235" t="s">
        <v>374</v>
      </c>
      <c r="D636" s="236" t="s">
        <v>179</v>
      </c>
      <c r="E636" s="237"/>
      <c r="F636" s="237">
        <v>3.39</v>
      </c>
    </row>
    <row r="637" spans="1:6" s="163" customFormat="1" x14ac:dyDescent="0.25">
      <c r="A637" s="234" t="s">
        <v>455</v>
      </c>
      <c r="B637" s="235" t="s">
        <v>372</v>
      </c>
      <c r="C637" s="235" t="s">
        <v>371</v>
      </c>
      <c r="D637" s="236" t="s">
        <v>179</v>
      </c>
      <c r="E637" s="237"/>
      <c r="F637" s="237">
        <v>34.370199999999997</v>
      </c>
    </row>
    <row r="638" spans="1:6" s="163" customFormat="1" x14ac:dyDescent="0.25">
      <c r="A638" s="234" t="s">
        <v>452</v>
      </c>
      <c r="B638" s="235" t="s">
        <v>368</v>
      </c>
      <c r="C638" s="235" t="s">
        <v>367</v>
      </c>
      <c r="D638" s="236" t="s">
        <v>176</v>
      </c>
      <c r="E638" s="237"/>
      <c r="F638" s="237">
        <v>4.4700000000000002E-4</v>
      </c>
    </row>
    <row r="639" spans="1:6" s="163" customFormat="1" x14ac:dyDescent="0.25">
      <c r="A639" s="234" t="s">
        <v>451</v>
      </c>
      <c r="B639" s="235" t="s">
        <v>1199</v>
      </c>
      <c r="C639" s="235" t="s">
        <v>1198</v>
      </c>
      <c r="D639" s="236" t="s">
        <v>176</v>
      </c>
      <c r="E639" s="237"/>
      <c r="F639" s="237">
        <v>0.170378</v>
      </c>
    </row>
    <row r="640" spans="1:6" s="163" customFormat="1" x14ac:dyDescent="0.25">
      <c r="A640" s="234" t="s">
        <v>448</v>
      </c>
      <c r="B640" s="235" t="s">
        <v>1197</v>
      </c>
      <c r="C640" s="235" t="s">
        <v>1196</v>
      </c>
      <c r="D640" s="236" t="s">
        <v>176</v>
      </c>
      <c r="E640" s="237"/>
      <c r="F640" s="237">
        <v>5.1320000000000003E-3</v>
      </c>
    </row>
    <row r="641" spans="1:6" s="163" customFormat="1" x14ac:dyDescent="0.25">
      <c r="A641" s="234" t="s">
        <v>445</v>
      </c>
      <c r="B641" s="235" t="s">
        <v>364</v>
      </c>
      <c r="C641" s="235" t="s">
        <v>363</v>
      </c>
      <c r="D641" s="236" t="s">
        <v>176</v>
      </c>
      <c r="E641" s="237"/>
      <c r="F641" s="237">
        <v>5.2486999999999999E-2</v>
      </c>
    </row>
    <row r="642" spans="1:6" s="163" customFormat="1" x14ac:dyDescent="0.25">
      <c r="A642" s="234" t="s">
        <v>444</v>
      </c>
      <c r="B642" s="235" t="s">
        <v>361</v>
      </c>
      <c r="C642" s="235" t="s">
        <v>360</v>
      </c>
      <c r="D642" s="236" t="s">
        <v>176</v>
      </c>
      <c r="E642" s="237"/>
      <c r="F642" s="237">
        <v>3.346E-3</v>
      </c>
    </row>
    <row r="643" spans="1:6" s="163" customFormat="1" ht="24" x14ac:dyDescent="0.25">
      <c r="A643" s="234" t="s">
        <v>443</v>
      </c>
      <c r="B643" s="235" t="s">
        <v>356</v>
      </c>
      <c r="C643" s="235" t="s">
        <v>355</v>
      </c>
      <c r="D643" s="236" t="s">
        <v>176</v>
      </c>
      <c r="E643" s="237"/>
      <c r="F643" s="237">
        <v>9.1000000000000003E-5</v>
      </c>
    </row>
    <row r="644" spans="1:6" s="163" customFormat="1" x14ac:dyDescent="0.25">
      <c r="A644" s="234" t="s">
        <v>442</v>
      </c>
      <c r="B644" s="235" t="s">
        <v>353</v>
      </c>
      <c r="C644" s="235" t="s">
        <v>352</v>
      </c>
      <c r="D644" s="236" t="s">
        <v>179</v>
      </c>
      <c r="E644" s="237"/>
      <c r="F644" s="237">
        <v>2.4500999999999999</v>
      </c>
    </row>
    <row r="645" spans="1:6" s="163" customFormat="1" x14ac:dyDescent="0.25">
      <c r="A645" s="234" t="s">
        <v>441</v>
      </c>
      <c r="B645" s="235" t="s">
        <v>350</v>
      </c>
      <c r="C645" s="235" t="s">
        <v>349</v>
      </c>
      <c r="D645" s="236" t="s">
        <v>176</v>
      </c>
      <c r="E645" s="237"/>
      <c r="F645" s="237">
        <v>0.15104999999999999</v>
      </c>
    </row>
    <row r="646" spans="1:6" s="163" customFormat="1" x14ac:dyDescent="0.25">
      <c r="A646" s="234" t="s">
        <v>440</v>
      </c>
      <c r="B646" s="235" t="s">
        <v>1195</v>
      </c>
      <c r="C646" s="235" t="s">
        <v>1194</v>
      </c>
      <c r="D646" s="236" t="s">
        <v>176</v>
      </c>
      <c r="E646" s="237"/>
      <c r="F646" s="237">
        <v>1.0385E-2</v>
      </c>
    </row>
    <row r="647" spans="1:6" s="163" customFormat="1" x14ac:dyDescent="0.25">
      <c r="A647" s="234" t="s">
        <v>439</v>
      </c>
      <c r="B647" s="235" t="s">
        <v>1193</v>
      </c>
      <c r="C647" s="235" t="s">
        <v>1192</v>
      </c>
      <c r="D647" s="236" t="s">
        <v>176</v>
      </c>
      <c r="E647" s="237"/>
      <c r="F647" s="237">
        <v>3.168E-2</v>
      </c>
    </row>
    <row r="648" spans="1:6" s="163" customFormat="1" ht="24" x14ac:dyDescent="0.25">
      <c r="A648" s="234" t="s">
        <v>438</v>
      </c>
      <c r="B648" s="235" t="s">
        <v>1191</v>
      </c>
      <c r="C648" s="235" t="s">
        <v>1190</v>
      </c>
      <c r="D648" s="236" t="s">
        <v>176</v>
      </c>
      <c r="E648" s="237"/>
      <c r="F648" s="237">
        <v>6.6E-3</v>
      </c>
    </row>
    <row r="649" spans="1:6" s="163" customFormat="1" x14ac:dyDescent="0.25">
      <c r="A649" s="234" t="s">
        <v>437</v>
      </c>
      <c r="B649" s="235" t="s">
        <v>341</v>
      </c>
      <c r="C649" s="235" t="s">
        <v>340</v>
      </c>
      <c r="D649" s="236" t="s">
        <v>176</v>
      </c>
      <c r="E649" s="237"/>
      <c r="F649" s="237">
        <v>9.5699999999999995E-4</v>
      </c>
    </row>
    <row r="650" spans="1:6" s="163" customFormat="1" x14ac:dyDescent="0.25">
      <c r="A650" s="234" t="s">
        <v>436</v>
      </c>
      <c r="B650" s="235" t="s">
        <v>1189</v>
      </c>
      <c r="C650" s="235" t="s">
        <v>1188</v>
      </c>
      <c r="D650" s="236" t="s">
        <v>176</v>
      </c>
      <c r="E650" s="237"/>
      <c r="F650" s="237">
        <v>8.8000000000000003E-4</v>
      </c>
    </row>
    <row r="651" spans="1:6" s="163" customFormat="1" x14ac:dyDescent="0.25">
      <c r="A651" s="234" t="s">
        <v>435</v>
      </c>
      <c r="B651" s="235" t="s">
        <v>338</v>
      </c>
      <c r="C651" s="235" t="s">
        <v>337</v>
      </c>
      <c r="D651" s="236" t="s">
        <v>212</v>
      </c>
      <c r="E651" s="237"/>
      <c r="F651" s="237">
        <v>0.55500000000000005</v>
      </c>
    </row>
    <row r="652" spans="1:6" s="163" customFormat="1" x14ac:dyDescent="0.25">
      <c r="A652" s="234" t="s">
        <v>434</v>
      </c>
      <c r="B652" s="235" t="s">
        <v>1187</v>
      </c>
      <c r="C652" s="235" t="s">
        <v>1186</v>
      </c>
      <c r="D652" s="236" t="s">
        <v>170</v>
      </c>
      <c r="E652" s="237"/>
      <c r="F652" s="237">
        <v>1082.2449999999999</v>
      </c>
    </row>
    <row r="653" spans="1:6" s="163" customFormat="1" x14ac:dyDescent="0.25">
      <c r="A653" s="234" t="s">
        <v>433</v>
      </c>
      <c r="B653" s="235" t="s">
        <v>333</v>
      </c>
      <c r="C653" s="235" t="s">
        <v>332</v>
      </c>
      <c r="D653" s="236" t="s">
        <v>179</v>
      </c>
      <c r="E653" s="237"/>
      <c r="F653" s="237">
        <v>5.0225</v>
      </c>
    </row>
    <row r="654" spans="1:6" s="163" customFormat="1" ht="24" x14ac:dyDescent="0.25">
      <c r="A654" s="234" t="s">
        <v>430</v>
      </c>
      <c r="B654" s="235" t="s">
        <v>1185</v>
      </c>
      <c r="C654" s="235" t="s">
        <v>1184</v>
      </c>
      <c r="D654" s="236" t="s">
        <v>206</v>
      </c>
      <c r="E654" s="237"/>
      <c r="F654" s="237">
        <v>0.3</v>
      </c>
    </row>
    <row r="655" spans="1:6" s="163" customFormat="1" ht="24" x14ac:dyDescent="0.25">
      <c r="A655" s="234" t="s">
        <v>427</v>
      </c>
      <c r="B655" s="235" t="s">
        <v>1183</v>
      </c>
      <c r="C655" s="235" t="s">
        <v>1182</v>
      </c>
      <c r="D655" s="236" t="s">
        <v>206</v>
      </c>
      <c r="E655" s="237"/>
      <c r="F655" s="237">
        <v>5.8756000000000004</v>
      </c>
    </row>
    <row r="656" spans="1:6" s="163" customFormat="1" ht="24" x14ac:dyDescent="0.25">
      <c r="A656" s="234" t="s">
        <v>424</v>
      </c>
      <c r="B656" s="235" t="s">
        <v>1181</v>
      </c>
      <c r="C656" s="235" t="s">
        <v>1180</v>
      </c>
      <c r="D656" s="236" t="s">
        <v>206</v>
      </c>
      <c r="E656" s="237"/>
      <c r="F656" s="237">
        <v>0.3</v>
      </c>
    </row>
    <row r="657" spans="1:6" s="163" customFormat="1" ht="24" x14ac:dyDescent="0.25">
      <c r="A657" s="234" t="s">
        <v>421</v>
      </c>
      <c r="B657" s="235" t="s">
        <v>328</v>
      </c>
      <c r="C657" s="235" t="s">
        <v>327</v>
      </c>
      <c r="D657" s="236" t="s">
        <v>206</v>
      </c>
      <c r="E657" s="237"/>
      <c r="F657" s="237">
        <v>2.266E-2</v>
      </c>
    </row>
    <row r="658" spans="1:6" s="163" customFormat="1" ht="24" x14ac:dyDescent="0.25">
      <c r="A658" s="234" t="s">
        <v>418</v>
      </c>
      <c r="B658" s="235" t="s">
        <v>1179</v>
      </c>
      <c r="C658" s="235" t="s">
        <v>1178</v>
      </c>
      <c r="D658" s="236" t="s">
        <v>206</v>
      </c>
      <c r="E658" s="237"/>
      <c r="F658" s="237">
        <v>2.226</v>
      </c>
    </row>
    <row r="659" spans="1:6" s="163" customFormat="1" ht="24" x14ac:dyDescent="0.25">
      <c r="A659" s="234" t="s">
        <v>414</v>
      </c>
      <c r="B659" s="235" t="s">
        <v>1177</v>
      </c>
      <c r="C659" s="235" t="s">
        <v>1176</v>
      </c>
      <c r="D659" s="236" t="s">
        <v>206</v>
      </c>
      <c r="E659" s="237"/>
      <c r="F659" s="237">
        <v>0.75814499999999996</v>
      </c>
    </row>
    <row r="660" spans="1:6" s="163" customFormat="1" ht="24" x14ac:dyDescent="0.25">
      <c r="A660" s="234" t="s">
        <v>412</v>
      </c>
      <c r="B660" s="235" t="s">
        <v>325</v>
      </c>
      <c r="C660" s="235" t="s">
        <v>324</v>
      </c>
      <c r="D660" s="236" t="s">
        <v>206</v>
      </c>
      <c r="E660" s="237"/>
      <c r="F660" s="237">
        <v>0.5</v>
      </c>
    </row>
    <row r="661" spans="1:6" s="163" customFormat="1" x14ac:dyDescent="0.25">
      <c r="A661" s="234" t="s">
        <v>411</v>
      </c>
      <c r="B661" s="235" t="s">
        <v>1175</v>
      </c>
      <c r="C661" s="235" t="s">
        <v>1174</v>
      </c>
      <c r="D661" s="236" t="s">
        <v>206</v>
      </c>
      <c r="E661" s="237"/>
      <c r="F661" s="237">
        <v>6.3178999999999999E-2</v>
      </c>
    </row>
    <row r="662" spans="1:6" s="163" customFormat="1" x14ac:dyDescent="0.25">
      <c r="A662" s="234" t="s">
        <v>410</v>
      </c>
      <c r="B662" s="235" t="s">
        <v>1173</v>
      </c>
      <c r="C662" s="235" t="s">
        <v>1172</v>
      </c>
      <c r="D662" s="236" t="s">
        <v>177</v>
      </c>
      <c r="E662" s="237"/>
      <c r="F662" s="237">
        <v>20.677</v>
      </c>
    </row>
    <row r="663" spans="1:6" s="163" customFormat="1" x14ac:dyDescent="0.25">
      <c r="A663" s="234" t="s">
        <v>407</v>
      </c>
      <c r="B663" s="235" t="s">
        <v>321</v>
      </c>
      <c r="C663" s="235" t="s">
        <v>320</v>
      </c>
      <c r="D663" s="236" t="s">
        <v>177</v>
      </c>
      <c r="E663" s="237"/>
      <c r="F663" s="237">
        <v>47.348999999999997</v>
      </c>
    </row>
    <row r="664" spans="1:6" s="163" customFormat="1" x14ac:dyDescent="0.25">
      <c r="A664" s="234" t="s">
        <v>406</v>
      </c>
      <c r="B664" s="235" t="s">
        <v>1171</v>
      </c>
      <c r="C664" s="235" t="s">
        <v>1170</v>
      </c>
      <c r="D664" s="236" t="s">
        <v>177</v>
      </c>
      <c r="E664" s="237"/>
      <c r="F664" s="237">
        <v>38.36</v>
      </c>
    </row>
    <row r="665" spans="1:6" s="163" customFormat="1" x14ac:dyDescent="0.25">
      <c r="A665" s="234" t="s">
        <v>403</v>
      </c>
      <c r="B665" s="235" t="s">
        <v>1169</v>
      </c>
      <c r="C665" s="235" t="s">
        <v>1168</v>
      </c>
      <c r="D665" s="236" t="s">
        <v>177</v>
      </c>
      <c r="E665" s="237"/>
      <c r="F665" s="237">
        <v>3.8719999999999999</v>
      </c>
    </row>
    <row r="666" spans="1:6" s="163" customFormat="1" x14ac:dyDescent="0.25">
      <c r="A666" s="234" t="s">
        <v>402</v>
      </c>
      <c r="B666" s="235" t="s">
        <v>1167</v>
      </c>
      <c r="C666" s="235" t="s">
        <v>1166</v>
      </c>
      <c r="D666" s="236" t="s">
        <v>176</v>
      </c>
      <c r="E666" s="237"/>
      <c r="F666" s="237">
        <v>2.6350000000000002E-3</v>
      </c>
    </row>
    <row r="667" spans="1:6" s="163" customFormat="1" x14ac:dyDescent="0.25">
      <c r="A667" s="234" t="s">
        <v>401</v>
      </c>
      <c r="B667" s="235" t="s">
        <v>1165</v>
      </c>
      <c r="C667" s="235" t="s">
        <v>1164</v>
      </c>
      <c r="D667" s="236" t="s">
        <v>176</v>
      </c>
      <c r="E667" s="237"/>
      <c r="F667" s="237">
        <v>9.6000000000000002E-4</v>
      </c>
    </row>
    <row r="668" spans="1:6" s="163" customFormat="1" x14ac:dyDescent="0.25">
      <c r="A668" s="234" t="s">
        <v>398</v>
      </c>
      <c r="B668" s="235" t="s">
        <v>317</v>
      </c>
      <c r="C668" s="235" t="s">
        <v>316</v>
      </c>
      <c r="D668" s="236" t="s">
        <v>176</v>
      </c>
      <c r="E668" s="237"/>
      <c r="F668" s="237">
        <v>1.2999999999999999E-4</v>
      </c>
    </row>
    <row r="669" spans="1:6" s="163" customFormat="1" x14ac:dyDescent="0.25">
      <c r="A669" s="234" t="s">
        <v>395</v>
      </c>
      <c r="B669" s="235" t="s">
        <v>1163</v>
      </c>
      <c r="C669" s="235" t="s">
        <v>1162</v>
      </c>
      <c r="D669" s="236" t="s">
        <v>206</v>
      </c>
      <c r="E669" s="237"/>
      <c r="F669" s="237">
        <v>0.2475</v>
      </c>
    </row>
    <row r="670" spans="1:6" s="163" customFormat="1" x14ac:dyDescent="0.25">
      <c r="A670" s="234" t="s">
        <v>394</v>
      </c>
      <c r="B670" s="235" t="s">
        <v>311</v>
      </c>
      <c r="C670" s="235" t="s">
        <v>310</v>
      </c>
      <c r="D670" s="236" t="s">
        <v>212</v>
      </c>
      <c r="E670" s="237"/>
      <c r="F670" s="237">
        <v>2.0304000000000002</v>
      </c>
    </row>
    <row r="671" spans="1:6" s="163" customFormat="1" x14ac:dyDescent="0.25">
      <c r="A671" s="234" t="s">
        <v>393</v>
      </c>
      <c r="B671" s="235" t="s">
        <v>1161</v>
      </c>
      <c r="C671" s="235" t="s">
        <v>1160</v>
      </c>
      <c r="D671" s="236" t="s">
        <v>179</v>
      </c>
      <c r="E671" s="237"/>
      <c r="F671" s="237">
        <v>2.5</v>
      </c>
    </row>
    <row r="672" spans="1:6" s="163" customFormat="1" x14ac:dyDescent="0.25">
      <c r="A672" s="234" t="s">
        <v>390</v>
      </c>
      <c r="B672" s="235" t="s">
        <v>1159</v>
      </c>
      <c r="C672" s="235" t="s">
        <v>1158</v>
      </c>
      <c r="D672" s="236" t="s">
        <v>177</v>
      </c>
      <c r="E672" s="237"/>
      <c r="F672" s="237">
        <v>415.61500000000001</v>
      </c>
    </row>
    <row r="673" spans="1:6" s="163" customFormat="1" x14ac:dyDescent="0.25">
      <c r="A673" s="234" t="s">
        <v>389</v>
      </c>
      <c r="B673" s="235" t="s">
        <v>1157</v>
      </c>
      <c r="C673" s="235" t="s">
        <v>1156</v>
      </c>
      <c r="D673" s="236" t="s">
        <v>177</v>
      </c>
      <c r="E673" s="237"/>
      <c r="F673" s="237">
        <v>51.964500000000001</v>
      </c>
    </row>
    <row r="674" spans="1:6" s="163" customFormat="1" x14ac:dyDescent="0.25">
      <c r="A674" s="234" t="s">
        <v>386</v>
      </c>
      <c r="B674" s="235" t="s">
        <v>308</v>
      </c>
      <c r="C674" s="235" t="s">
        <v>307</v>
      </c>
      <c r="D674" s="236" t="s">
        <v>179</v>
      </c>
      <c r="E674" s="237"/>
      <c r="F674" s="237">
        <v>1.55</v>
      </c>
    </row>
    <row r="675" spans="1:6" s="163" customFormat="1" x14ac:dyDescent="0.25">
      <c r="A675" s="234" t="s">
        <v>385</v>
      </c>
      <c r="B675" s="235" t="s">
        <v>305</v>
      </c>
      <c r="C675" s="235" t="s">
        <v>304</v>
      </c>
      <c r="D675" s="236" t="s">
        <v>176</v>
      </c>
      <c r="E675" s="237"/>
      <c r="F675" s="237">
        <v>5.1999999999999998E-2</v>
      </c>
    </row>
    <row r="676" spans="1:6" s="163" customFormat="1" x14ac:dyDescent="0.25">
      <c r="A676" s="234" t="s">
        <v>384</v>
      </c>
      <c r="B676" s="235" t="s">
        <v>302</v>
      </c>
      <c r="C676" s="235" t="s">
        <v>301</v>
      </c>
      <c r="D676" s="236" t="s">
        <v>179</v>
      </c>
      <c r="E676" s="237"/>
      <c r="F676" s="237">
        <v>3.48</v>
      </c>
    </row>
    <row r="677" spans="1:6" s="163" customFormat="1" x14ac:dyDescent="0.25">
      <c r="A677" s="234" t="s">
        <v>381</v>
      </c>
      <c r="B677" s="235" t="s">
        <v>297</v>
      </c>
      <c r="C677" s="235" t="s">
        <v>296</v>
      </c>
      <c r="D677" s="236" t="s">
        <v>176</v>
      </c>
      <c r="E677" s="237"/>
      <c r="F677" s="237">
        <v>7.7499999999999997E-4</v>
      </c>
    </row>
    <row r="678" spans="1:6" s="163" customFormat="1" x14ac:dyDescent="0.25">
      <c r="A678" s="234" t="s">
        <v>380</v>
      </c>
      <c r="B678" s="235" t="s">
        <v>290</v>
      </c>
      <c r="C678" s="235" t="s">
        <v>289</v>
      </c>
      <c r="D678" s="236" t="s">
        <v>212</v>
      </c>
      <c r="E678" s="237"/>
      <c r="F678" s="237">
        <v>0.93440000000000001</v>
      </c>
    </row>
    <row r="679" spans="1:6" s="163" customFormat="1" x14ac:dyDescent="0.25">
      <c r="A679" s="234" t="s">
        <v>377</v>
      </c>
      <c r="B679" s="235" t="s">
        <v>281</v>
      </c>
      <c r="C679" s="235" t="s">
        <v>280</v>
      </c>
      <c r="D679" s="236" t="s">
        <v>212</v>
      </c>
      <c r="E679" s="237"/>
      <c r="F679" s="237">
        <v>0.80610000000000004</v>
      </c>
    </row>
    <row r="680" spans="1:6" s="163" customFormat="1" x14ac:dyDescent="0.25">
      <c r="A680" s="234" t="s">
        <v>376</v>
      </c>
      <c r="B680" s="235" t="s">
        <v>278</v>
      </c>
      <c r="C680" s="235" t="s">
        <v>277</v>
      </c>
      <c r="D680" s="236" t="s">
        <v>212</v>
      </c>
      <c r="E680" s="237"/>
      <c r="F680" s="237">
        <v>1.1279999999999999</v>
      </c>
    </row>
    <row r="681" spans="1:6" s="163" customFormat="1" x14ac:dyDescent="0.25">
      <c r="A681" s="234" t="s">
        <v>373</v>
      </c>
      <c r="B681" s="235" t="s">
        <v>275</v>
      </c>
      <c r="C681" s="235" t="s">
        <v>274</v>
      </c>
      <c r="D681" s="236" t="s">
        <v>212</v>
      </c>
      <c r="E681" s="237"/>
      <c r="F681" s="237">
        <v>5.64E-3</v>
      </c>
    </row>
    <row r="682" spans="1:6" s="163" customFormat="1" x14ac:dyDescent="0.25">
      <c r="A682" s="234" t="s">
        <v>370</v>
      </c>
      <c r="B682" s="235" t="s">
        <v>272</v>
      </c>
      <c r="C682" s="235" t="s">
        <v>271</v>
      </c>
      <c r="D682" s="236" t="s">
        <v>212</v>
      </c>
      <c r="E682" s="237"/>
      <c r="F682" s="237">
        <v>11.960100000000001</v>
      </c>
    </row>
    <row r="683" spans="1:6" s="163" customFormat="1" x14ac:dyDescent="0.25">
      <c r="A683" s="234" t="s">
        <v>369</v>
      </c>
      <c r="B683" s="235" t="s">
        <v>267</v>
      </c>
      <c r="C683" s="235" t="s">
        <v>266</v>
      </c>
      <c r="D683" s="236" t="s">
        <v>177</v>
      </c>
      <c r="E683" s="237"/>
      <c r="F683" s="237">
        <v>1.996</v>
      </c>
    </row>
    <row r="684" spans="1:6" s="163" customFormat="1" x14ac:dyDescent="0.25">
      <c r="A684" s="234" t="s">
        <v>366</v>
      </c>
      <c r="B684" s="235" t="s">
        <v>264</v>
      </c>
      <c r="C684" s="235" t="s">
        <v>263</v>
      </c>
      <c r="D684" s="236" t="s">
        <v>177</v>
      </c>
      <c r="E684" s="237"/>
      <c r="F684" s="237">
        <v>12.974</v>
      </c>
    </row>
    <row r="685" spans="1:6" s="163" customFormat="1" x14ac:dyDescent="0.25">
      <c r="A685" s="234" t="s">
        <v>365</v>
      </c>
      <c r="B685" s="235" t="s">
        <v>260</v>
      </c>
      <c r="C685" s="235" t="s">
        <v>259</v>
      </c>
      <c r="D685" s="236" t="s">
        <v>177</v>
      </c>
      <c r="E685" s="237"/>
      <c r="F685" s="237">
        <v>62.432499999999997</v>
      </c>
    </row>
    <row r="686" spans="1:6" s="163" customFormat="1" x14ac:dyDescent="0.25">
      <c r="A686" s="234" t="s">
        <v>362</v>
      </c>
      <c r="B686" s="235" t="s">
        <v>1155</v>
      </c>
      <c r="C686" s="235" t="s">
        <v>1154</v>
      </c>
      <c r="D686" s="236" t="s">
        <v>177</v>
      </c>
      <c r="E686" s="237"/>
      <c r="F686" s="237">
        <v>1046.9024999999999</v>
      </c>
    </row>
    <row r="687" spans="1:6" s="163" customFormat="1" x14ac:dyDescent="0.25">
      <c r="A687" s="234" t="s">
        <v>359</v>
      </c>
      <c r="B687" s="235" t="s">
        <v>1153</v>
      </c>
      <c r="C687" s="235" t="s">
        <v>1152</v>
      </c>
      <c r="D687" s="236" t="s">
        <v>170</v>
      </c>
      <c r="E687" s="237"/>
      <c r="F687" s="237">
        <v>615.82500000000005</v>
      </c>
    </row>
    <row r="688" spans="1:6" s="163" customFormat="1" x14ac:dyDescent="0.25">
      <c r="A688" s="234" t="s">
        <v>358</v>
      </c>
      <c r="B688" s="235" t="s">
        <v>1151</v>
      </c>
      <c r="C688" s="235" t="s">
        <v>1150</v>
      </c>
      <c r="D688" s="236" t="s">
        <v>170</v>
      </c>
      <c r="E688" s="237"/>
      <c r="F688" s="237">
        <v>246.33</v>
      </c>
    </row>
    <row r="689" spans="1:6" s="163" customFormat="1" x14ac:dyDescent="0.25">
      <c r="A689" s="234" t="s">
        <v>357</v>
      </c>
      <c r="B689" s="235" t="s">
        <v>1149</v>
      </c>
      <c r="C689" s="235" t="s">
        <v>1148</v>
      </c>
      <c r="D689" s="236" t="s">
        <v>170</v>
      </c>
      <c r="E689" s="237"/>
      <c r="F689" s="237">
        <v>147.798</v>
      </c>
    </row>
    <row r="690" spans="1:6" s="163" customFormat="1" x14ac:dyDescent="0.25">
      <c r="A690" s="234" t="s">
        <v>354</v>
      </c>
      <c r="B690" s="235" t="s">
        <v>1147</v>
      </c>
      <c r="C690" s="235" t="s">
        <v>1146</v>
      </c>
      <c r="D690" s="236" t="s">
        <v>170</v>
      </c>
      <c r="E690" s="237"/>
      <c r="F690" s="237">
        <v>147.798</v>
      </c>
    </row>
    <row r="691" spans="1:6" s="163" customFormat="1" x14ac:dyDescent="0.25">
      <c r="A691" s="234" t="s">
        <v>351</v>
      </c>
      <c r="B691" s="235" t="s">
        <v>1145</v>
      </c>
      <c r="C691" s="235" t="s">
        <v>1144</v>
      </c>
      <c r="D691" s="236" t="s">
        <v>170</v>
      </c>
      <c r="E691" s="237"/>
      <c r="F691" s="237">
        <v>307.91250000000002</v>
      </c>
    </row>
    <row r="692" spans="1:6" s="163" customFormat="1" x14ac:dyDescent="0.25">
      <c r="A692" s="234" t="s">
        <v>348</v>
      </c>
      <c r="B692" s="235" t="s">
        <v>257</v>
      </c>
      <c r="C692" s="235" t="s">
        <v>256</v>
      </c>
      <c r="D692" s="236" t="s">
        <v>170</v>
      </c>
      <c r="E692" s="237"/>
      <c r="F692" s="237">
        <v>2</v>
      </c>
    </row>
    <row r="693" spans="1:6" s="163" customFormat="1" x14ac:dyDescent="0.25">
      <c r="A693" s="234" t="s">
        <v>347</v>
      </c>
      <c r="B693" s="235" t="s">
        <v>251</v>
      </c>
      <c r="C693" s="235" t="s">
        <v>250</v>
      </c>
      <c r="D693" s="236" t="s">
        <v>179</v>
      </c>
      <c r="E693" s="237"/>
      <c r="F693" s="237">
        <v>8.93</v>
      </c>
    </row>
    <row r="694" spans="1:6" s="163" customFormat="1" x14ac:dyDescent="0.25">
      <c r="A694" s="234" t="s">
        <v>346</v>
      </c>
      <c r="B694" s="235" t="s">
        <v>248</v>
      </c>
      <c r="C694" s="235" t="s">
        <v>247</v>
      </c>
      <c r="D694" s="236" t="s">
        <v>170</v>
      </c>
      <c r="E694" s="237"/>
      <c r="F694" s="237">
        <v>1</v>
      </c>
    </row>
    <row r="695" spans="1:6" s="163" customFormat="1" x14ac:dyDescent="0.25">
      <c r="A695" s="234" t="s">
        <v>345</v>
      </c>
      <c r="B695" s="235" t="s">
        <v>1143</v>
      </c>
      <c r="C695" s="235" t="s">
        <v>1142</v>
      </c>
      <c r="D695" s="236" t="s">
        <v>1141</v>
      </c>
      <c r="E695" s="237"/>
      <c r="F695" s="237">
        <v>1</v>
      </c>
    </row>
    <row r="696" spans="1:6" s="163" customFormat="1" ht="24" x14ac:dyDescent="0.25">
      <c r="A696" s="234" t="s">
        <v>344</v>
      </c>
      <c r="B696" s="235" t="s">
        <v>1140</v>
      </c>
      <c r="C696" s="235" t="s">
        <v>1139</v>
      </c>
      <c r="D696" s="236" t="s">
        <v>170</v>
      </c>
      <c r="E696" s="237"/>
      <c r="F696" s="237">
        <v>28.34</v>
      </c>
    </row>
    <row r="697" spans="1:6" s="163" customFormat="1" x14ac:dyDescent="0.25">
      <c r="A697" s="234" t="s">
        <v>343</v>
      </c>
      <c r="B697" s="235" t="s">
        <v>245</v>
      </c>
      <c r="C697" s="235" t="s">
        <v>244</v>
      </c>
      <c r="D697" s="236" t="s">
        <v>170</v>
      </c>
      <c r="E697" s="237"/>
      <c r="F697" s="237">
        <v>1</v>
      </c>
    </row>
    <row r="698" spans="1:6" s="163" customFormat="1" x14ac:dyDescent="0.25">
      <c r="A698" s="234" t="s">
        <v>342</v>
      </c>
      <c r="B698" s="235" t="s">
        <v>1138</v>
      </c>
      <c r="C698" s="235" t="s">
        <v>1137</v>
      </c>
      <c r="D698" s="236" t="s">
        <v>176</v>
      </c>
      <c r="E698" s="237"/>
      <c r="F698" s="237">
        <v>1.9324999999999998E-2</v>
      </c>
    </row>
    <row r="699" spans="1:6" s="163" customFormat="1" x14ac:dyDescent="0.25">
      <c r="A699" s="234" t="s">
        <v>339</v>
      </c>
      <c r="B699" s="235" t="s">
        <v>238</v>
      </c>
      <c r="C699" s="235" t="s">
        <v>237</v>
      </c>
      <c r="D699" s="236" t="s">
        <v>176</v>
      </c>
      <c r="E699" s="237"/>
      <c r="F699" s="237">
        <v>3.4799999999999998E-2</v>
      </c>
    </row>
    <row r="700" spans="1:6" s="163" customFormat="1" x14ac:dyDescent="0.25">
      <c r="A700" s="234" t="s">
        <v>336</v>
      </c>
      <c r="B700" s="235" t="s">
        <v>235</v>
      </c>
      <c r="C700" s="235" t="s">
        <v>234</v>
      </c>
      <c r="D700" s="236" t="s">
        <v>176</v>
      </c>
      <c r="E700" s="237"/>
      <c r="F700" s="237">
        <v>3.0000000000000001E-6</v>
      </c>
    </row>
    <row r="701" spans="1:6" s="163" customFormat="1" x14ac:dyDescent="0.25">
      <c r="A701" s="234" t="s">
        <v>335</v>
      </c>
      <c r="B701" s="235" t="s">
        <v>1136</v>
      </c>
      <c r="C701" s="235" t="s">
        <v>1135</v>
      </c>
      <c r="D701" s="236" t="s">
        <v>179</v>
      </c>
      <c r="E701" s="237"/>
      <c r="F701" s="237">
        <v>107.00749999999999</v>
      </c>
    </row>
    <row r="702" spans="1:6" s="163" customFormat="1" x14ac:dyDescent="0.25">
      <c r="A702" s="234" t="s">
        <v>334</v>
      </c>
      <c r="B702" s="235" t="s">
        <v>232</v>
      </c>
      <c r="C702" s="235" t="s">
        <v>231</v>
      </c>
      <c r="D702" s="236" t="s">
        <v>210</v>
      </c>
      <c r="E702" s="237"/>
      <c r="F702" s="237">
        <v>1</v>
      </c>
    </row>
    <row r="703" spans="1:6" s="163" customFormat="1" x14ac:dyDescent="0.25">
      <c r="A703" s="234" t="s">
        <v>331</v>
      </c>
      <c r="B703" s="235" t="s">
        <v>229</v>
      </c>
      <c r="C703" s="235" t="s">
        <v>228</v>
      </c>
      <c r="D703" s="236" t="s">
        <v>212</v>
      </c>
      <c r="E703" s="237"/>
      <c r="F703" s="237">
        <v>1.8635999999999999</v>
      </c>
    </row>
    <row r="704" spans="1:6" s="163" customFormat="1" ht="24" x14ac:dyDescent="0.25">
      <c r="A704" s="234" t="s">
        <v>330</v>
      </c>
      <c r="B704" s="235" t="s">
        <v>226</v>
      </c>
      <c r="C704" s="235" t="s">
        <v>225</v>
      </c>
      <c r="D704" s="236" t="s">
        <v>170</v>
      </c>
      <c r="E704" s="237"/>
      <c r="F704" s="237">
        <v>49.786299999999997</v>
      </c>
    </row>
    <row r="705" spans="1:6" s="163" customFormat="1" x14ac:dyDescent="0.25">
      <c r="A705" s="234" t="s">
        <v>329</v>
      </c>
      <c r="B705" s="235" t="s">
        <v>223</v>
      </c>
      <c r="C705" s="235" t="s">
        <v>222</v>
      </c>
      <c r="D705" s="236" t="s">
        <v>179</v>
      </c>
      <c r="E705" s="237"/>
      <c r="F705" s="237">
        <v>170.08500000000001</v>
      </c>
    </row>
    <row r="706" spans="1:6" s="163" customFormat="1" x14ac:dyDescent="0.25">
      <c r="A706" s="234" t="s">
        <v>326</v>
      </c>
      <c r="B706" s="235" t="s">
        <v>220</v>
      </c>
      <c r="C706" s="235" t="s">
        <v>219</v>
      </c>
      <c r="D706" s="236" t="s">
        <v>177</v>
      </c>
      <c r="E706" s="237"/>
      <c r="F706" s="237">
        <v>19.5</v>
      </c>
    </row>
    <row r="707" spans="1:6" s="163" customFormat="1" x14ac:dyDescent="0.25">
      <c r="A707" s="234" t="s">
        <v>323</v>
      </c>
      <c r="B707" s="235" t="s">
        <v>217</v>
      </c>
      <c r="C707" s="235" t="s">
        <v>216</v>
      </c>
      <c r="D707" s="236" t="s">
        <v>179</v>
      </c>
      <c r="E707" s="237"/>
      <c r="F707" s="237">
        <v>173.42</v>
      </c>
    </row>
    <row r="708" spans="1:6" s="163" customFormat="1" ht="24" x14ac:dyDescent="0.25">
      <c r="A708" s="234" t="s">
        <v>322</v>
      </c>
      <c r="B708" s="235" t="s">
        <v>214</v>
      </c>
      <c r="C708" s="235" t="s">
        <v>213</v>
      </c>
      <c r="D708" s="236" t="s">
        <v>212</v>
      </c>
      <c r="E708" s="237"/>
      <c r="F708" s="237">
        <v>6.9800000000000001E-2</v>
      </c>
    </row>
    <row r="709" spans="1:6" s="163" customFormat="1" x14ac:dyDescent="0.25">
      <c r="A709" s="234" t="s">
        <v>319</v>
      </c>
      <c r="B709" s="235" t="s">
        <v>1134</v>
      </c>
      <c r="C709" s="235" t="s">
        <v>1133</v>
      </c>
      <c r="D709" s="236" t="s">
        <v>176</v>
      </c>
      <c r="E709" s="237"/>
      <c r="F709" s="237">
        <v>17.436499999999999</v>
      </c>
    </row>
    <row r="710" spans="1:6" s="163" customFormat="1" x14ac:dyDescent="0.25">
      <c r="A710" s="234" t="s">
        <v>318</v>
      </c>
      <c r="B710" s="235" t="s">
        <v>1132</v>
      </c>
      <c r="C710" s="235" t="s">
        <v>1131</v>
      </c>
      <c r="D710" s="236" t="s">
        <v>179</v>
      </c>
      <c r="E710" s="237"/>
      <c r="F710" s="237">
        <v>72.599999999999994</v>
      </c>
    </row>
    <row r="711" spans="1:6" s="163" customFormat="1" x14ac:dyDescent="0.25">
      <c r="A711" s="234" t="s">
        <v>315</v>
      </c>
      <c r="B711" s="235" t="s">
        <v>208</v>
      </c>
      <c r="C711" s="235" t="s">
        <v>207</v>
      </c>
      <c r="D711" s="236" t="s">
        <v>179</v>
      </c>
      <c r="E711" s="237"/>
      <c r="F711" s="237">
        <v>30.425000000000001</v>
      </c>
    </row>
    <row r="712" spans="1:6" s="163" customFormat="1" x14ac:dyDescent="0.25">
      <c r="A712" s="234" t="s">
        <v>314</v>
      </c>
      <c r="B712" s="235" t="s">
        <v>1130</v>
      </c>
      <c r="C712" s="235" t="s">
        <v>1129</v>
      </c>
      <c r="D712" s="236" t="s">
        <v>179</v>
      </c>
      <c r="E712" s="237"/>
      <c r="F712" s="237">
        <v>221.697</v>
      </c>
    </row>
    <row r="713" spans="1:6" s="163" customFormat="1" x14ac:dyDescent="0.25">
      <c r="A713" s="228"/>
      <c r="B713" s="229"/>
      <c r="C713" s="230" t="s">
        <v>1694</v>
      </c>
      <c r="D713" s="231"/>
      <c r="E713" s="232"/>
      <c r="F713" s="233"/>
    </row>
    <row r="714" spans="1:6" s="163" customFormat="1" x14ac:dyDescent="0.25">
      <c r="A714" s="234" t="s">
        <v>313</v>
      </c>
      <c r="B714" s="235" t="s">
        <v>178</v>
      </c>
      <c r="C714" s="235" t="s">
        <v>205</v>
      </c>
      <c r="D714" s="236" t="s">
        <v>177</v>
      </c>
      <c r="E714" s="237"/>
      <c r="F714" s="237">
        <v>87.5</v>
      </c>
    </row>
    <row r="715" spans="1:6" s="163" customFormat="1" x14ac:dyDescent="0.25">
      <c r="A715" s="234" t="s">
        <v>312</v>
      </c>
      <c r="B715" s="235" t="s">
        <v>178</v>
      </c>
      <c r="C715" s="235" t="s">
        <v>1128</v>
      </c>
      <c r="D715" s="236" t="s">
        <v>179</v>
      </c>
      <c r="E715" s="237"/>
      <c r="F715" s="237">
        <v>387.2</v>
      </c>
    </row>
    <row r="716" spans="1:6" s="163" customFormat="1" ht="36" x14ac:dyDescent="0.25">
      <c r="A716" s="234" t="s">
        <v>309</v>
      </c>
      <c r="B716" s="235" t="s">
        <v>178</v>
      </c>
      <c r="C716" s="235" t="s">
        <v>204</v>
      </c>
      <c r="D716" s="236" t="s">
        <v>202</v>
      </c>
      <c r="E716" s="237"/>
      <c r="F716" s="237">
        <v>1.9E-2</v>
      </c>
    </row>
    <row r="717" spans="1:6" s="163" customFormat="1" ht="36" x14ac:dyDescent="0.25">
      <c r="A717" s="234" t="s">
        <v>306</v>
      </c>
      <c r="B717" s="235" t="s">
        <v>178</v>
      </c>
      <c r="C717" s="235" t="s">
        <v>203</v>
      </c>
      <c r="D717" s="236" t="s">
        <v>202</v>
      </c>
      <c r="E717" s="237"/>
      <c r="F717" s="237">
        <v>0.01</v>
      </c>
    </row>
    <row r="718" spans="1:6" s="163" customFormat="1" x14ac:dyDescent="0.25">
      <c r="A718" s="234" t="s">
        <v>303</v>
      </c>
      <c r="B718" s="235" t="s">
        <v>178</v>
      </c>
      <c r="C718" s="235" t="s">
        <v>201</v>
      </c>
      <c r="D718" s="236" t="s">
        <v>170</v>
      </c>
      <c r="E718" s="237"/>
      <c r="F718" s="237">
        <v>9</v>
      </c>
    </row>
    <row r="719" spans="1:6" s="163" customFormat="1" x14ac:dyDescent="0.25">
      <c r="A719" s="234" t="s">
        <v>300</v>
      </c>
      <c r="B719" s="235" t="s">
        <v>178</v>
      </c>
      <c r="C719" s="235" t="s">
        <v>200</v>
      </c>
      <c r="D719" s="236" t="s">
        <v>170</v>
      </c>
      <c r="E719" s="237"/>
      <c r="F719" s="237">
        <v>10</v>
      </c>
    </row>
    <row r="720" spans="1:6" s="163" customFormat="1" x14ac:dyDescent="0.25">
      <c r="A720" s="234" t="s">
        <v>299</v>
      </c>
      <c r="B720" s="235" t="s">
        <v>178</v>
      </c>
      <c r="C720" s="235" t="s">
        <v>1127</v>
      </c>
      <c r="D720" s="236" t="s">
        <v>170</v>
      </c>
      <c r="E720" s="237"/>
      <c r="F720" s="237">
        <v>6</v>
      </c>
    </row>
    <row r="721" spans="1:6" s="163" customFormat="1" x14ac:dyDescent="0.25">
      <c r="A721" s="234" t="s">
        <v>298</v>
      </c>
      <c r="B721" s="235" t="s">
        <v>178</v>
      </c>
      <c r="C721" s="235" t="s">
        <v>199</v>
      </c>
      <c r="D721" s="236" t="s">
        <v>170</v>
      </c>
      <c r="E721" s="237"/>
      <c r="F721" s="237">
        <v>4</v>
      </c>
    </row>
    <row r="722" spans="1:6" s="163" customFormat="1" x14ac:dyDescent="0.25">
      <c r="A722" s="234" t="s">
        <v>295</v>
      </c>
      <c r="B722" s="235" t="s">
        <v>178</v>
      </c>
      <c r="C722" s="235" t="s">
        <v>1126</v>
      </c>
      <c r="D722" s="236" t="s">
        <v>170</v>
      </c>
      <c r="E722" s="237"/>
      <c r="F722" s="237">
        <v>4</v>
      </c>
    </row>
    <row r="723" spans="1:6" s="163" customFormat="1" x14ac:dyDescent="0.25">
      <c r="A723" s="234" t="s">
        <v>294</v>
      </c>
      <c r="B723" s="235" t="s">
        <v>178</v>
      </c>
      <c r="C723" s="235" t="s">
        <v>1125</v>
      </c>
      <c r="D723" s="236" t="s">
        <v>170</v>
      </c>
      <c r="E723" s="237"/>
      <c r="F723" s="237">
        <v>1</v>
      </c>
    </row>
    <row r="724" spans="1:6" s="163" customFormat="1" x14ac:dyDescent="0.25">
      <c r="A724" s="234" t="s">
        <v>293</v>
      </c>
      <c r="B724" s="235" t="s">
        <v>178</v>
      </c>
      <c r="C724" s="235" t="s">
        <v>198</v>
      </c>
      <c r="D724" s="236" t="s">
        <v>177</v>
      </c>
      <c r="E724" s="237"/>
      <c r="F724" s="237">
        <v>49</v>
      </c>
    </row>
    <row r="725" spans="1:6" s="163" customFormat="1" x14ac:dyDescent="0.25">
      <c r="A725" s="234" t="s">
        <v>292</v>
      </c>
      <c r="B725" s="235" t="s">
        <v>178</v>
      </c>
      <c r="C725" s="235" t="s">
        <v>197</v>
      </c>
      <c r="D725" s="236" t="s">
        <v>177</v>
      </c>
      <c r="E725" s="237"/>
      <c r="F725" s="237">
        <v>10.5</v>
      </c>
    </row>
    <row r="726" spans="1:6" s="163" customFormat="1" x14ac:dyDescent="0.25">
      <c r="A726" s="234" t="s">
        <v>291</v>
      </c>
      <c r="B726" s="235" t="s">
        <v>178</v>
      </c>
      <c r="C726" s="235" t="s">
        <v>1124</v>
      </c>
      <c r="D726" s="236" t="s">
        <v>177</v>
      </c>
      <c r="E726" s="237"/>
      <c r="F726" s="237">
        <v>20.7</v>
      </c>
    </row>
    <row r="727" spans="1:6" s="163" customFormat="1" x14ac:dyDescent="0.25">
      <c r="A727" s="234" t="s">
        <v>288</v>
      </c>
      <c r="B727" s="235" t="s">
        <v>178</v>
      </c>
      <c r="C727" s="235" t="s">
        <v>1123</v>
      </c>
      <c r="D727" s="236" t="s">
        <v>170</v>
      </c>
      <c r="E727" s="237"/>
      <c r="F727" s="237">
        <v>184</v>
      </c>
    </row>
    <row r="728" spans="1:6" s="163" customFormat="1" x14ac:dyDescent="0.25">
      <c r="A728" s="234" t="s">
        <v>287</v>
      </c>
      <c r="B728" s="235" t="s">
        <v>178</v>
      </c>
      <c r="C728" s="235" t="s">
        <v>1122</v>
      </c>
      <c r="D728" s="236" t="s">
        <v>170</v>
      </c>
      <c r="E728" s="237"/>
      <c r="F728" s="237">
        <v>122</v>
      </c>
    </row>
    <row r="729" spans="1:6" s="163" customFormat="1" x14ac:dyDescent="0.25">
      <c r="A729" s="234" t="s">
        <v>286</v>
      </c>
      <c r="B729" s="235" t="s">
        <v>178</v>
      </c>
      <c r="C729" s="235" t="s">
        <v>1121</v>
      </c>
      <c r="D729" s="236" t="s">
        <v>170</v>
      </c>
      <c r="E729" s="237"/>
      <c r="F729" s="237">
        <v>5</v>
      </c>
    </row>
    <row r="730" spans="1:6" s="163" customFormat="1" x14ac:dyDescent="0.25">
      <c r="A730" s="234" t="s">
        <v>285</v>
      </c>
      <c r="B730" s="235" t="s">
        <v>178</v>
      </c>
      <c r="C730" s="235" t="s">
        <v>195</v>
      </c>
      <c r="D730" s="236" t="s">
        <v>170</v>
      </c>
      <c r="E730" s="237"/>
      <c r="F730" s="237">
        <v>2</v>
      </c>
    </row>
    <row r="731" spans="1:6" s="163" customFormat="1" x14ac:dyDescent="0.25">
      <c r="A731" s="234" t="s">
        <v>284</v>
      </c>
      <c r="B731" s="235" t="s">
        <v>178</v>
      </c>
      <c r="C731" s="235" t="s">
        <v>193</v>
      </c>
      <c r="D731" s="236" t="s">
        <v>170</v>
      </c>
      <c r="E731" s="237"/>
      <c r="F731" s="237">
        <v>3</v>
      </c>
    </row>
    <row r="732" spans="1:6" s="163" customFormat="1" x14ac:dyDescent="0.25">
      <c r="A732" s="234" t="s">
        <v>283</v>
      </c>
      <c r="B732" s="235" t="s">
        <v>178</v>
      </c>
      <c r="C732" s="235" t="s">
        <v>192</v>
      </c>
      <c r="D732" s="236" t="s">
        <v>170</v>
      </c>
      <c r="E732" s="237"/>
      <c r="F732" s="237">
        <v>3</v>
      </c>
    </row>
    <row r="733" spans="1:6" s="163" customFormat="1" x14ac:dyDescent="0.25">
      <c r="A733" s="234" t="s">
        <v>282</v>
      </c>
      <c r="B733" s="235" t="s">
        <v>178</v>
      </c>
      <c r="C733" s="235" t="s">
        <v>1120</v>
      </c>
      <c r="D733" s="236" t="s">
        <v>170</v>
      </c>
      <c r="E733" s="237"/>
      <c r="F733" s="237">
        <v>4</v>
      </c>
    </row>
    <row r="734" spans="1:6" s="163" customFormat="1" x14ac:dyDescent="0.25">
      <c r="A734" s="234" t="s">
        <v>279</v>
      </c>
      <c r="B734" s="235" t="s">
        <v>178</v>
      </c>
      <c r="C734" s="235" t="s">
        <v>191</v>
      </c>
      <c r="D734" s="236" t="s">
        <v>170</v>
      </c>
      <c r="E734" s="237"/>
      <c r="F734" s="237">
        <v>15</v>
      </c>
    </row>
    <row r="735" spans="1:6" s="163" customFormat="1" x14ac:dyDescent="0.25">
      <c r="A735" s="234" t="s">
        <v>276</v>
      </c>
      <c r="B735" s="235" t="s">
        <v>178</v>
      </c>
      <c r="C735" s="235" t="s">
        <v>194</v>
      </c>
      <c r="D735" s="236" t="s">
        <v>170</v>
      </c>
      <c r="E735" s="237"/>
      <c r="F735" s="237">
        <v>2</v>
      </c>
    </row>
    <row r="736" spans="1:6" s="163" customFormat="1" x14ac:dyDescent="0.25">
      <c r="A736" s="234" t="s">
        <v>273</v>
      </c>
      <c r="B736" s="235" t="s">
        <v>178</v>
      </c>
      <c r="C736" s="235" t="s">
        <v>187</v>
      </c>
      <c r="D736" s="236" t="s">
        <v>170</v>
      </c>
      <c r="E736" s="237"/>
      <c r="F736" s="237">
        <v>1</v>
      </c>
    </row>
    <row r="737" spans="1:6" s="163" customFormat="1" x14ac:dyDescent="0.25">
      <c r="A737" s="234" t="s">
        <v>270</v>
      </c>
      <c r="B737" s="235" t="s">
        <v>178</v>
      </c>
      <c r="C737" s="235" t="s">
        <v>186</v>
      </c>
      <c r="D737" s="236" t="s">
        <v>170</v>
      </c>
      <c r="E737" s="237"/>
      <c r="F737" s="237">
        <v>26</v>
      </c>
    </row>
    <row r="738" spans="1:6" s="163" customFormat="1" x14ac:dyDescent="0.25">
      <c r="A738" s="234" t="s">
        <v>268</v>
      </c>
      <c r="B738" s="235" t="s">
        <v>178</v>
      </c>
      <c r="C738" s="235" t="s">
        <v>185</v>
      </c>
      <c r="D738" s="236" t="s">
        <v>170</v>
      </c>
      <c r="E738" s="237"/>
      <c r="F738" s="237">
        <v>4</v>
      </c>
    </row>
    <row r="739" spans="1:6" s="163" customFormat="1" x14ac:dyDescent="0.25">
      <c r="A739" s="234" t="s">
        <v>265</v>
      </c>
      <c r="B739" s="235" t="s">
        <v>178</v>
      </c>
      <c r="C739" s="235" t="s">
        <v>184</v>
      </c>
      <c r="D739" s="236" t="s">
        <v>170</v>
      </c>
      <c r="E739" s="237"/>
      <c r="F739" s="237">
        <v>1</v>
      </c>
    </row>
    <row r="740" spans="1:6" s="163" customFormat="1" x14ac:dyDescent="0.25">
      <c r="A740" s="234" t="s">
        <v>262</v>
      </c>
      <c r="B740" s="235" t="s">
        <v>178</v>
      </c>
      <c r="C740" s="235" t="s">
        <v>188</v>
      </c>
      <c r="D740" s="236" t="s">
        <v>170</v>
      </c>
      <c r="E740" s="237"/>
      <c r="F740" s="237">
        <v>4</v>
      </c>
    </row>
    <row r="741" spans="1:6" s="163" customFormat="1" x14ac:dyDescent="0.25">
      <c r="A741" s="234" t="s">
        <v>261</v>
      </c>
      <c r="B741" s="235" t="s">
        <v>178</v>
      </c>
      <c r="C741" s="235" t="s">
        <v>1119</v>
      </c>
      <c r="D741" s="236" t="s">
        <v>170</v>
      </c>
      <c r="E741" s="237"/>
      <c r="F741" s="237">
        <v>1</v>
      </c>
    </row>
    <row r="742" spans="1:6" s="163" customFormat="1" x14ac:dyDescent="0.25">
      <c r="A742" s="234" t="s">
        <v>258</v>
      </c>
      <c r="B742" s="235" t="s">
        <v>178</v>
      </c>
      <c r="C742" s="235" t="s">
        <v>1118</v>
      </c>
      <c r="D742" s="236" t="s">
        <v>170</v>
      </c>
      <c r="E742" s="237"/>
      <c r="F742" s="237">
        <v>1</v>
      </c>
    </row>
    <row r="743" spans="1:6" s="163" customFormat="1" x14ac:dyDescent="0.25">
      <c r="A743" s="234" t="s">
        <v>255</v>
      </c>
      <c r="B743" s="235" t="s">
        <v>178</v>
      </c>
      <c r="C743" s="235" t="s">
        <v>1117</v>
      </c>
      <c r="D743" s="236" t="s">
        <v>170</v>
      </c>
      <c r="E743" s="237"/>
      <c r="F743" s="237">
        <v>1</v>
      </c>
    </row>
    <row r="744" spans="1:6" s="163" customFormat="1" x14ac:dyDescent="0.25">
      <c r="A744" s="234" t="s">
        <v>254</v>
      </c>
      <c r="B744" s="235" t="s">
        <v>178</v>
      </c>
      <c r="C744" s="235" t="s">
        <v>1116</v>
      </c>
      <c r="D744" s="236" t="s">
        <v>170</v>
      </c>
      <c r="E744" s="237"/>
      <c r="F744" s="237">
        <v>1</v>
      </c>
    </row>
    <row r="745" spans="1:6" s="163" customFormat="1" x14ac:dyDescent="0.25">
      <c r="A745" s="234" t="s">
        <v>253</v>
      </c>
      <c r="B745" s="235" t="s">
        <v>178</v>
      </c>
      <c r="C745" s="235" t="s">
        <v>1115</v>
      </c>
      <c r="D745" s="236" t="s">
        <v>170</v>
      </c>
      <c r="E745" s="237"/>
      <c r="F745" s="237">
        <v>1</v>
      </c>
    </row>
    <row r="746" spans="1:6" s="163" customFormat="1" x14ac:dyDescent="0.25">
      <c r="A746" s="234" t="s">
        <v>252</v>
      </c>
      <c r="B746" s="235" t="s">
        <v>178</v>
      </c>
      <c r="C746" s="235" t="s">
        <v>1114</v>
      </c>
      <c r="D746" s="236" t="s">
        <v>170</v>
      </c>
      <c r="E746" s="237"/>
      <c r="F746" s="237">
        <v>1</v>
      </c>
    </row>
    <row r="747" spans="1:6" s="163" customFormat="1" x14ac:dyDescent="0.25">
      <c r="A747" s="234" t="s">
        <v>249</v>
      </c>
      <c r="B747" s="235" t="s">
        <v>178</v>
      </c>
      <c r="C747" s="235" t="s">
        <v>1113</v>
      </c>
      <c r="D747" s="236" t="s">
        <v>170</v>
      </c>
      <c r="E747" s="237"/>
      <c r="F747" s="237">
        <v>1</v>
      </c>
    </row>
    <row r="748" spans="1:6" s="163" customFormat="1" x14ac:dyDescent="0.25">
      <c r="A748" s="234" t="s">
        <v>246</v>
      </c>
      <c r="B748" s="235" t="s">
        <v>178</v>
      </c>
      <c r="C748" s="235" t="s">
        <v>1112</v>
      </c>
      <c r="D748" s="236" t="s">
        <v>170</v>
      </c>
      <c r="E748" s="237"/>
      <c r="F748" s="237">
        <v>1</v>
      </c>
    </row>
    <row r="749" spans="1:6" s="163" customFormat="1" x14ac:dyDescent="0.25">
      <c r="A749" s="234" t="s">
        <v>243</v>
      </c>
      <c r="B749" s="235" t="s">
        <v>178</v>
      </c>
      <c r="C749" s="235" t="s">
        <v>1111</v>
      </c>
      <c r="D749" s="236" t="s">
        <v>170</v>
      </c>
      <c r="E749" s="237"/>
      <c r="F749" s="237">
        <v>2</v>
      </c>
    </row>
    <row r="750" spans="1:6" s="163" customFormat="1" x14ac:dyDescent="0.25">
      <c r="A750" s="234" t="s">
        <v>242</v>
      </c>
      <c r="B750" s="235" t="s">
        <v>178</v>
      </c>
      <c r="C750" s="235" t="s">
        <v>1110</v>
      </c>
      <c r="D750" s="236" t="s">
        <v>170</v>
      </c>
      <c r="E750" s="237"/>
      <c r="F750" s="237">
        <v>1</v>
      </c>
    </row>
    <row r="751" spans="1:6" s="163" customFormat="1" x14ac:dyDescent="0.25">
      <c r="A751" s="234" t="s">
        <v>239</v>
      </c>
      <c r="B751" s="235" t="s">
        <v>178</v>
      </c>
      <c r="C751" s="235" t="s">
        <v>1109</v>
      </c>
      <c r="D751" s="236" t="s">
        <v>170</v>
      </c>
      <c r="E751" s="237"/>
      <c r="F751" s="237">
        <v>1</v>
      </c>
    </row>
    <row r="752" spans="1:6" s="163" customFormat="1" x14ac:dyDescent="0.25">
      <c r="A752" s="234" t="s">
        <v>236</v>
      </c>
      <c r="B752" s="235" t="s">
        <v>178</v>
      </c>
      <c r="C752" s="235" t="s">
        <v>1108</v>
      </c>
      <c r="D752" s="236" t="s">
        <v>170</v>
      </c>
      <c r="E752" s="237"/>
      <c r="F752" s="237">
        <v>1</v>
      </c>
    </row>
    <row r="753" spans="1:6" s="163" customFormat="1" x14ac:dyDescent="0.25">
      <c r="A753" s="234" t="s">
        <v>233</v>
      </c>
      <c r="B753" s="235" t="s">
        <v>178</v>
      </c>
      <c r="C753" s="235" t="s">
        <v>183</v>
      </c>
      <c r="D753" s="236" t="s">
        <v>170</v>
      </c>
      <c r="E753" s="237"/>
      <c r="F753" s="237">
        <v>1</v>
      </c>
    </row>
    <row r="754" spans="1:6" s="163" customFormat="1" x14ac:dyDescent="0.25">
      <c r="A754" s="234" t="s">
        <v>230</v>
      </c>
      <c r="B754" s="235" t="s">
        <v>178</v>
      </c>
      <c r="C754" s="235" t="s">
        <v>182</v>
      </c>
      <c r="D754" s="236" t="s">
        <v>170</v>
      </c>
      <c r="E754" s="237"/>
      <c r="F754" s="237">
        <v>2</v>
      </c>
    </row>
    <row r="755" spans="1:6" s="163" customFormat="1" x14ac:dyDescent="0.25">
      <c r="A755" s="234" t="s">
        <v>227</v>
      </c>
      <c r="B755" s="235" t="s">
        <v>178</v>
      </c>
      <c r="C755" s="235" t="s">
        <v>1107</v>
      </c>
      <c r="D755" s="236" t="s">
        <v>170</v>
      </c>
      <c r="E755" s="237"/>
      <c r="F755" s="237">
        <v>1</v>
      </c>
    </row>
    <row r="756" spans="1:6" s="163" customFormat="1" x14ac:dyDescent="0.25">
      <c r="A756" s="234" t="s">
        <v>224</v>
      </c>
      <c r="B756" s="235" t="s">
        <v>178</v>
      </c>
      <c r="C756" s="235" t="s">
        <v>181</v>
      </c>
      <c r="D756" s="236" t="s">
        <v>170</v>
      </c>
      <c r="E756" s="237"/>
      <c r="F756" s="237">
        <v>1</v>
      </c>
    </row>
    <row r="757" spans="1:6" s="163" customFormat="1" x14ac:dyDescent="0.25">
      <c r="A757" s="234" t="s">
        <v>221</v>
      </c>
      <c r="B757" s="235" t="s">
        <v>178</v>
      </c>
      <c r="C757" s="235" t="s">
        <v>1106</v>
      </c>
      <c r="D757" s="236" t="s">
        <v>170</v>
      </c>
      <c r="E757" s="237"/>
      <c r="F757" s="237">
        <v>4</v>
      </c>
    </row>
    <row r="758" spans="1:6" s="163" customFormat="1" x14ac:dyDescent="0.25">
      <c r="A758" s="234" t="s">
        <v>218</v>
      </c>
      <c r="B758" s="235" t="s">
        <v>178</v>
      </c>
      <c r="C758" s="235" t="s">
        <v>1105</v>
      </c>
      <c r="D758" s="236" t="s">
        <v>170</v>
      </c>
      <c r="E758" s="237"/>
      <c r="F758" s="237">
        <v>2</v>
      </c>
    </row>
    <row r="759" spans="1:6" s="163" customFormat="1" x14ac:dyDescent="0.25">
      <c r="A759" s="234" t="s">
        <v>215</v>
      </c>
      <c r="B759" s="235" t="s">
        <v>178</v>
      </c>
      <c r="C759" s="235" t="s">
        <v>1104</v>
      </c>
      <c r="D759" s="236" t="s">
        <v>170</v>
      </c>
      <c r="E759" s="237"/>
      <c r="F759" s="237">
        <v>4</v>
      </c>
    </row>
    <row r="760" spans="1:6" s="163" customFormat="1" x14ac:dyDescent="0.25">
      <c r="A760" s="234" t="s">
        <v>211</v>
      </c>
      <c r="B760" s="235" t="s">
        <v>178</v>
      </c>
      <c r="C760" s="235" t="s">
        <v>1103</v>
      </c>
      <c r="D760" s="236" t="s">
        <v>170</v>
      </c>
      <c r="E760" s="237"/>
      <c r="F760" s="237">
        <v>2</v>
      </c>
    </row>
    <row r="761" spans="1:6" s="163" customFormat="1" x14ac:dyDescent="0.25">
      <c r="A761" s="234" t="s">
        <v>209</v>
      </c>
      <c r="B761" s="235" t="s">
        <v>178</v>
      </c>
      <c r="C761" s="235" t="s">
        <v>1102</v>
      </c>
      <c r="D761" s="236" t="s">
        <v>179</v>
      </c>
      <c r="E761" s="237"/>
      <c r="F761" s="237">
        <v>1.46</v>
      </c>
    </row>
    <row r="762" spans="1:6" s="163" customFormat="1" x14ac:dyDescent="0.25">
      <c r="A762" s="234" t="s">
        <v>1693</v>
      </c>
      <c r="B762" s="235" t="s">
        <v>178</v>
      </c>
      <c r="C762" s="235" t="s">
        <v>1101</v>
      </c>
      <c r="D762" s="236" t="s">
        <v>170</v>
      </c>
      <c r="E762" s="237"/>
      <c r="F762" s="237">
        <v>2</v>
      </c>
    </row>
    <row r="763" spans="1:6" s="163" customFormat="1" x14ac:dyDescent="0.25">
      <c r="A763" s="234" t="s">
        <v>1692</v>
      </c>
      <c r="B763" s="235" t="s">
        <v>178</v>
      </c>
      <c r="C763" s="235" t="s">
        <v>180</v>
      </c>
      <c r="D763" s="236" t="s">
        <v>177</v>
      </c>
      <c r="E763" s="237"/>
      <c r="F763" s="237">
        <v>10</v>
      </c>
    </row>
    <row r="764" spans="1:6" s="163" customFormat="1" x14ac:dyDescent="0.25">
      <c r="A764" s="234" t="s">
        <v>1691</v>
      </c>
      <c r="B764" s="235" t="s">
        <v>178</v>
      </c>
      <c r="C764" s="235" t="s">
        <v>1100</v>
      </c>
      <c r="D764" s="236" t="s">
        <v>170</v>
      </c>
      <c r="E764" s="237"/>
      <c r="F764" s="237">
        <v>12</v>
      </c>
    </row>
    <row r="765" spans="1:6" s="163" customFormat="1" x14ac:dyDescent="0.25">
      <c r="A765" s="234" t="s">
        <v>1690</v>
      </c>
      <c r="B765" s="235" t="s">
        <v>178</v>
      </c>
      <c r="C765" s="235" t="s">
        <v>1099</v>
      </c>
      <c r="D765" s="236" t="s">
        <v>170</v>
      </c>
      <c r="E765" s="237"/>
      <c r="F765" s="237">
        <v>2</v>
      </c>
    </row>
    <row r="766" spans="1:6" s="163" customFormat="1" x14ac:dyDescent="0.25">
      <c r="A766" s="234" t="s">
        <v>1689</v>
      </c>
      <c r="B766" s="235" t="s">
        <v>178</v>
      </c>
      <c r="C766" s="235" t="s">
        <v>1098</v>
      </c>
      <c r="D766" s="236" t="s">
        <v>170</v>
      </c>
      <c r="E766" s="237"/>
      <c r="F766" s="237">
        <v>1</v>
      </c>
    </row>
    <row r="767" spans="1:6" s="163" customFormat="1" x14ac:dyDescent="0.25">
      <c r="A767" s="234" t="s">
        <v>1688</v>
      </c>
      <c r="B767" s="235" t="s">
        <v>178</v>
      </c>
      <c r="C767" s="235" t="s">
        <v>1097</v>
      </c>
      <c r="D767" s="236" t="s">
        <v>170</v>
      </c>
      <c r="E767" s="237"/>
      <c r="F767" s="237">
        <v>2</v>
      </c>
    </row>
    <row r="768" spans="1:6" s="163" customFormat="1" x14ac:dyDescent="0.25">
      <c r="A768" s="234" t="s">
        <v>1687</v>
      </c>
      <c r="B768" s="235" t="s">
        <v>178</v>
      </c>
      <c r="C768" s="235" t="s">
        <v>1096</v>
      </c>
      <c r="D768" s="236" t="s">
        <v>170</v>
      </c>
      <c r="E768" s="237"/>
      <c r="F768" s="237">
        <v>1</v>
      </c>
    </row>
    <row r="769" spans="1:6" s="163" customFormat="1" x14ac:dyDescent="0.25">
      <c r="A769" s="234" t="s">
        <v>1686</v>
      </c>
      <c r="B769" s="235" t="s">
        <v>178</v>
      </c>
      <c r="C769" s="235" t="s">
        <v>1095</v>
      </c>
      <c r="D769" s="236" t="s">
        <v>170</v>
      </c>
      <c r="E769" s="237"/>
      <c r="F769" s="237">
        <v>1</v>
      </c>
    </row>
    <row r="770" spans="1:6" s="163" customFormat="1" x14ac:dyDescent="0.25">
      <c r="A770" s="234" t="s">
        <v>1685</v>
      </c>
      <c r="B770" s="235" t="s">
        <v>178</v>
      </c>
      <c r="C770" s="235" t="s">
        <v>1094</v>
      </c>
      <c r="D770" s="236" t="s">
        <v>177</v>
      </c>
      <c r="E770" s="237"/>
      <c r="F770" s="237">
        <v>2.4</v>
      </c>
    </row>
    <row r="771" spans="1:6" s="163" customFormat="1" x14ac:dyDescent="0.25">
      <c r="A771" s="234" t="s">
        <v>1684</v>
      </c>
      <c r="B771" s="235" t="s">
        <v>178</v>
      </c>
      <c r="C771" s="235" t="s">
        <v>1093</v>
      </c>
      <c r="D771" s="236" t="s">
        <v>177</v>
      </c>
      <c r="E771" s="237"/>
      <c r="F771" s="237">
        <v>1.8</v>
      </c>
    </row>
    <row r="772" spans="1:6" s="163" customFormat="1" x14ac:dyDescent="0.25">
      <c r="A772" s="234" t="s">
        <v>1683</v>
      </c>
      <c r="B772" s="235" t="s">
        <v>178</v>
      </c>
      <c r="C772" s="235" t="s">
        <v>1092</v>
      </c>
      <c r="D772" s="236" t="s">
        <v>170</v>
      </c>
      <c r="E772" s="237"/>
      <c r="F772" s="237">
        <v>6</v>
      </c>
    </row>
    <row r="773" spans="1:6" s="163" customFormat="1" x14ac:dyDescent="0.25">
      <c r="A773" s="234" t="s">
        <v>1682</v>
      </c>
      <c r="B773" s="235" t="s">
        <v>178</v>
      </c>
      <c r="C773" s="235" t="s">
        <v>1091</v>
      </c>
      <c r="D773" s="236" t="s">
        <v>170</v>
      </c>
      <c r="E773" s="237"/>
      <c r="F773" s="237">
        <v>12</v>
      </c>
    </row>
    <row r="774" spans="1:6" s="163" customFormat="1" ht="24" x14ac:dyDescent="0.25">
      <c r="A774" s="234" t="s">
        <v>1681</v>
      </c>
      <c r="B774" s="235" t="s">
        <v>178</v>
      </c>
      <c r="C774" s="235" t="s">
        <v>1090</v>
      </c>
      <c r="D774" s="236" t="s">
        <v>170</v>
      </c>
      <c r="E774" s="237"/>
      <c r="F774" s="237">
        <v>6</v>
      </c>
    </row>
    <row r="775" spans="1:6" s="163" customFormat="1" x14ac:dyDescent="0.25">
      <c r="A775" s="234" t="s">
        <v>1680</v>
      </c>
      <c r="B775" s="235" t="s">
        <v>178</v>
      </c>
      <c r="C775" s="235" t="s">
        <v>1089</v>
      </c>
      <c r="D775" s="236" t="s">
        <v>1088</v>
      </c>
      <c r="E775" s="237"/>
      <c r="F775" s="237">
        <v>62</v>
      </c>
    </row>
    <row r="776" spans="1:6" s="163" customFormat="1" x14ac:dyDescent="0.25">
      <c r="A776" s="234" t="s">
        <v>1679</v>
      </c>
      <c r="B776" s="235" t="s">
        <v>178</v>
      </c>
      <c r="C776" s="235" t="s">
        <v>1087</v>
      </c>
      <c r="D776" s="236" t="s">
        <v>170</v>
      </c>
      <c r="E776" s="237"/>
      <c r="F776" s="237">
        <v>8</v>
      </c>
    </row>
    <row r="777" spans="1:6" s="163" customFormat="1" x14ac:dyDescent="0.25">
      <c r="A777" s="234" t="s">
        <v>1678</v>
      </c>
      <c r="B777" s="235" t="s">
        <v>178</v>
      </c>
      <c r="C777" s="235" t="s">
        <v>196</v>
      </c>
      <c r="D777" s="236" t="s">
        <v>170</v>
      </c>
      <c r="E777" s="237"/>
      <c r="F777" s="237">
        <v>80</v>
      </c>
    </row>
    <row r="778" spans="1:6" s="163" customFormat="1" x14ac:dyDescent="0.25">
      <c r="A778" s="234" t="s">
        <v>1677</v>
      </c>
      <c r="B778" s="235" t="s">
        <v>178</v>
      </c>
      <c r="C778" s="235" t="s">
        <v>190</v>
      </c>
      <c r="D778" s="236" t="s">
        <v>170</v>
      </c>
      <c r="E778" s="237"/>
      <c r="F778" s="237">
        <v>10</v>
      </c>
    </row>
    <row r="779" spans="1:6" s="163" customFormat="1" x14ac:dyDescent="0.25">
      <c r="A779" s="234" t="s">
        <v>1676</v>
      </c>
      <c r="B779" s="235" t="s">
        <v>178</v>
      </c>
      <c r="C779" s="235" t="s">
        <v>1086</v>
      </c>
      <c r="D779" s="236" t="s">
        <v>170</v>
      </c>
      <c r="E779" s="237"/>
      <c r="F779" s="237">
        <v>4</v>
      </c>
    </row>
    <row r="780" spans="1:6" s="163" customFormat="1" x14ac:dyDescent="0.25">
      <c r="A780" s="234" t="s">
        <v>1675</v>
      </c>
      <c r="B780" s="235" t="s">
        <v>178</v>
      </c>
      <c r="C780" s="235" t="s">
        <v>1085</v>
      </c>
      <c r="D780" s="236" t="s">
        <v>170</v>
      </c>
      <c r="E780" s="237"/>
      <c r="F780" s="237">
        <v>4</v>
      </c>
    </row>
    <row r="781" spans="1:6" s="163" customFormat="1" x14ac:dyDescent="0.25">
      <c r="A781" s="234" t="s">
        <v>1674</v>
      </c>
      <c r="B781" s="235" t="s">
        <v>178</v>
      </c>
      <c r="C781" s="235" t="s">
        <v>1084</v>
      </c>
      <c r="D781" s="236" t="s">
        <v>170</v>
      </c>
      <c r="E781" s="237"/>
      <c r="F781" s="237">
        <v>8</v>
      </c>
    </row>
    <row r="782" spans="1:6" s="163" customFormat="1" x14ac:dyDescent="0.25">
      <c r="A782" s="234" t="s">
        <v>1673</v>
      </c>
      <c r="B782" s="235" t="s">
        <v>178</v>
      </c>
      <c r="C782" s="235" t="s">
        <v>1083</v>
      </c>
      <c r="D782" s="236" t="s">
        <v>170</v>
      </c>
      <c r="E782" s="237"/>
      <c r="F782" s="237">
        <v>2</v>
      </c>
    </row>
    <row r="783" spans="1:6" s="163" customFormat="1" x14ac:dyDescent="0.25">
      <c r="A783" s="234" t="s">
        <v>1672</v>
      </c>
      <c r="B783" s="235" t="s">
        <v>178</v>
      </c>
      <c r="C783" s="235" t="s">
        <v>1082</v>
      </c>
      <c r="D783" s="236" t="s">
        <v>170</v>
      </c>
      <c r="E783" s="237"/>
      <c r="F783" s="237">
        <v>6</v>
      </c>
    </row>
    <row r="784" spans="1:6" s="163" customFormat="1" x14ac:dyDescent="0.25">
      <c r="A784" s="234" t="s">
        <v>1671</v>
      </c>
      <c r="B784" s="235" t="s">
        <v>178</v>
      </c>
      <c r="C784" s="235" t="s">
        <v>1081</v>
      </c>
      <c r="D784" s="236" t="s">
        <v>170</v>
      </c>
      <c r="E784" s="237"/>
      <c r="F784" s="237">
        <v>2</v>
      </c>
    </row>
    <row r="785" spans="1:6" s="163" customFormat="1" x14ac:dyDescent="0.25">
      <c r="A785" s="234" t="s">
        <v>1670</v>
      </c>
      <c r="B785" s="235" t="s">
        <v>178</v>
      </c>
      <c r="C785" s="235" t="s">
        <v>189</v>
      </c>
      <c r="D785" s="236" t="s">
        <v>170</v>
      </c>
      <c r="E785" s="237"/>
      <c r="F785" s="237">
        <v>4</v>
      </c>
    </row>
    <row r="786" spans="1:6" s="163" customFormat="1" x14ac:dyDescent="0.25">
      <c r="A786" s="234" t="s">
        <v>1669</v>
      </c>
      <c r="B786" s="235" t="s">
        <v>178</v>
      </c>
      <c r="C786" s="235" t="s">
        <v>1080</v>
      </c>
      <c r="D786" s="236" t="s">
        <v>170</v>
      </c>
      <c r="E786" s="237"/>
      <c r="F786" s="237">
        <v>6</v>
      </c>
    </row>
    <row r="787" spans="1:6" s="163" customFormat="1" x14ac:dyDescent="0.25">
      <c r="A787" s="234" t="s">
        <v>1668</v>
      </c>
      <c r="B787" s="235" t="s">
        <v>178</v>
      </c>
      <c r="C787" s="235" t="s">
        <v>1079</v>
      </c>
      <c r="D787" s="236" t="s">
        <v>177</v>
      </c>
      <c r="E787" s="237"/>
      <c r="F787" s="237">
        <v>4.4000000000000004</v>
      </c>
    </row>
    <row r="788" spans="1:6" s="163" customFormat="1" x14ac:dyDescent="0.25">
      <c r="A788" s="234" t="s">
        <v>1667</v>
      </c>
      <c r="B788" s="235" t="s">
        <v>178</v>
      </c>
      <c r="C788" s="235" t="s">
        <v>1078</v>
      </c>
      <c r="D788" s="236" t="s">
        <v>179</v>
      </c>
      <c r="E788" s="237"/>
      <c r="F788" s="237">
        <v>54.4</v>
      </c>
    </row>
    <row r="789" spans="1:6" s="163" customFormat="1" x14ac:dyDescent="0.25">
      <c r="A789" s="234" t="s">
        <v>1666</v>
      </c>
      <c r="B789" s="235" t="s">
        <v>178</v>
      </c>
      <c r="C789" s="235" t="s">
        <v>1077</v>
      </c>
      <c r="D789" s="236" t="s">
        <v>179</v>
      </c>
      <c r="E789" s="237"/>
      <c r="F789" s="237">
        <v>171.7525</v>
      </c>
    </row>
    <row r="790" spans="1:6" s="163" customFormat="1" x14ac:dyDescent="0.25">
      <c r="A790" s="234" t="s">
        <v>1665</v>
      </c>
      <c r="B790" s="235" t="s">
        <v>178</v>
      </c>
      <c r="C790" s="235" t="s">
        <v>1076</v>
      </c>
      <c r="D790" s="236" t="s">
        <v>179</v>
      </c>
      <c r="E790" s="237"/>
      <c r="F790" s="237">
        <v>28.324999999999999</v>
      </c>
    </row>
    <row r="791" spans="1:6" s="163" customFormat="1" x14ac:dyDescent="0.25">
      <c r="A791" s="234" t="s">
        <v>1664</v>
      </c>
      <c r="B791" s="235" t="s">
        <v>178</v>
      </c>
      <c r="C791" s="235" t="s">
        <v>1075</v>
      </c>
      <c r="D791" s="236" t="s">
        <v>177</v>
      </c>
      <c r="E791" s="237"/>
      <c r="F791" s="237">
        <v>72.5</v>
      </c>
    </row>
    <row r="792" spans="1:6" s="163" customFormat="1" x14ac:dyDescent="0.25">
      <c r="A792" s="234" t="s">
        <v>1663</v>
      </c>
      <c r="B792" s="235" t="s">
        <v>178</v>
      </c>
      <c r="C792" s="235" t="s">
        <v>1074</v>
      </c>
      <c r="D792" s="236" t="s">
        <v>170</v>
      </c>
      <c r="E792" s="237"/>
      <c r="F792" s="237">
        <v>37.5</v>
      </c>
    </row>
    <row r="793" spans="1:6" s="163" customFormat="1" x14ac:dyDescent="0.25">
      <c r="A793" s="228"/>
      <c r="B793" s="229"/>
      <c r="C793" s="230" t="s">
        <v>1661</v>
      </c>
      <c r="D793" s="231"/>
      <c r="E793" s="232"/>
      <c r="F793" s="233"/>
    </row>
    <row r="794" spans="1:6" s="163" customFormat="1" ht="24" x14ac:dyDescent="0.25">
      <c r="A794" s="234" t="s">
        <v>1662</v>
      </c>
      <c r="B794" s="235" t="s">
        <v>174</v>
      </c>
      <c r="C794" s="235" t="s">
        <v>175</v>
      </c>
      <c r="D794" s="236" t="s">
        <v>172</v>
      </c>
      <c r="E794" s="237"/>
      <c r="F794" s="237">
        <v>0.11</v>
      </c>
    </row>
    <row r="795" spans="1:6" s="163" customFormat="1" ht="24" x14ac:dyDescent="0.25">
      <c r="A795" s="234" t="s">
        <v>1660</v>
      </c>
      <c r="B795" s="235" t="s">
        <v>174</v>
      </c>
      <c r="C795" s="235" t="s">
        <v>173</v>
      </c>
      <c r="D795" s="236" t="s">
        <v>172</v>
      </c>
      <c r="E795" s="237"/>
      <c r="F795" s="237">
        <v>0.12</v>
      </c>
    </row>
    <row r="796" spans="1:6" s="163" customFormat="1" x14ac:dyDescent="0.25">
      <c r="A796" s="228"/>
      <c r="B796" s="229"/>
      <c r="C796" s="230" t="s">
        <v>1658</v>
      </c>
      <c r="D796" s="231"/>
      <c r="E796" s="232"/>
      <c r="F796" s="233"/>
    </row>
    <row r="797" spans="1:6" s="163" customFormat="1" x14ac:dyDescent="0.25">
      <c r="A797" s="234" t="s">
        <v>1659</v>
      </c>
      <c r="B797" s="235" t="s">
        <v>169</v>
      </c>
      <c r="C797" s="235" t="s">
        <v>1073</v>
      </c>
      <c r="D797" s="236" t="s">
        <v>167</v>
      </c>
      <c r="E797" s="237"/>
      <c r="F797" s="237">
        <v>1</v>
      </c>
    </row>
    <row r="798" spans="1:6" s="163" customFormat="1" x14ac:dyDescent="0.25">
      <c r="A798" s="234" t="s">
        <v>1657</v>
      </c>
      <c r="B798" s="235" t="s">
        <v>169</v>
      </c>
      <c r="C798" s="235" t="s">
        <v>1072</v>
      </c>
      <c r="D798" s="236" t="s">
        <v>167</v>
      </c>
      <c r="E798" s="237"/>
      <c r="F798" s="237">
        <v>1</v>
      </c>
    </row>
    <row r="799" spans="1:6" s="163" customFormat="1" ht="24" x14ac:dyDescent="0.25">
      <c r="A799" s="234" t="s">
        <v>1656</v>
      </c>
      <c r="B799" s="235" t="s">
        <v>169</v>
      </c>
      <c r="C799" s="235" t="s">
        <v>168</v>
      </c>
      <c r="D799" s="236" t="s">
        <v>167</v>
      </c>
      <c r="E799" s="237"/>
      <c r="F799" s="237">
        <v>1</v>
      </c>
    </row>
    <row r="800" spans="1:6" s="163" customFormat="1" ht="36" x14ac:dyDescent="0.25">
      <c r="A800" s="234" t="s">
        <v>1655</v>
      </c>
      <c r="B800" s="235" t="s">
        <v>169</v>
      </c>
      <c r="C800" s="235" t="s">
        <v>1071</v>
      </c>
      <c r="D800" s="236" t="s">
        <v>167</v>
      </c>
      <c r="E800" s="237"/>
      <c r="F800" s="237">
        <v>1</v>
      </c>
    </row>
    <row r="801" spans="1:6" s="163" customFormat="1" x14ac:dyDescent="0.25">
      <c r="A801" s="234" t="s">
        <v>1654</v>
      </c>
      <c r="B801" s="235" t="s">
        <v>169</v>
      </c>
      <c r="C801" s="235" t="s">
        <v>1070</v>
      </c>
      <c r="D801" s="236" t="s">
        <v>170</v>
      </c>
      <c r="E801" s="237"/>
      <c r="F801" s="237">
        <v>1</v>
      </c>
    </row>
    <row r="802" spans="1:6" s="163" customFormat="1" x14ac:dyDescent="0.25">
      <c r="A802" s="234" t="s">
        <v>1653</v>
      </c>
      <c r="B802" s="235" t="s">
        <v>169</v>
      </c>
      <c r="C802" s="235" t="s">
        <v>171</v>
      </c>
      <c r="D802" s="236" t="s">
        <v>170</v>
      </c>
      <c r="E802" s="237"/>
      <c r="F802" s="237">
        <v>1</v>
      </c>
    </row>
    <row r="803" spans="1:6" s="163" customFormat="1" x14ac:dyDescent="0.25">
      <c r="A803" s="303"/>
      <c r="B803" s="303"/>
      <c r="C803" s="303"/>
      <c r="D803" s="303"/>
      <c r="E803" s="303"/>
      <c r="F803" s="303"/>
    </row>
    <row r="804" spans="1:6" s="163" customFormat="1" x14ac:dyDescent="0.25">
      <c r="A804" s="206"/>
      <c r="B804" s="304" t="s">
        <v>166</v>
      </c>
      <c r="C804" s="304"/>
      <c r="D804" s="304" t="s">
        <v>146</v>
      </c>
      <c r="E804" s="304"/>
      <c r="F804" s="304"/>
    </row>
    <row r="805" spans="1:6" s="163" customFormat="1" x14ac:dyDescent="0.25">
      <c r="A805" s="303"/>
      <c r="B805" s="303"/>
      <c r="C805" s="303"/>
      <c r="D805" s="303"/>
      <c r="E805" s="303"/>
      <c r="F805" s="303"/>
    </row>
    <row r="806" spans="1:6" s="163" customFormat="1" x14ac:dyDescent="0.25">
      <c r="A806" s="206"/>
      <c r="B806" s="304" t="s">
        <v>165</v>
      </c>
      <c r="C806" s="304"/>
      <c r="D806" s="304" t="s">
        <v>164</v>
      </c>
      <c r="E806" s="304"/>
      <c r="F806" s="304"/>
    </row>
  </sheetData>
  <mergeCells count="227"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C17:D17"/>
    <mergeCell ref="E18:F18"/>
    <mergeCell ref="E21:F21"/>
    <mergeCell ref="E24:F24"/>
    <mergeCell ref="E28:F28"/>
    <mergeCell ref="E32:F32"/>
    <mergeCell ref="E35:F35"/>
    <mergeCell ref="E38:F38"/>
    <mergeCell ref="E41:F41"/>
    <mergeCell ref="E44:F44"/>
    <mergeCell ref="E47:F47"/>
    <mergeCell ref="C50:D50"/>
    <mergeCell ref="E51:F51"/>
    <mergeCell ref="E61:F61"/>
    <mergeCell ref="E65:F65"/>
    <mergeCell ref="E75:F75"/>
    <mergeCell ref="E85:F85"/>
    <mergeCell ref="E92:F92"/>
    <mergeCell ref="E93:F93"/>
    <mergeCell ref="E96:F96"/>
    <mergeCell ref="E97:F97"/>
    <mergeCell ref="E102:F102"/>
    <mergeCell ref="E103:F103"/>
    <mergeCell ref="E104:F104"/>
    <mergeCell ref="E109:F109"/>
    <mergeCell ref="E116:F116"/>
    <mergeCell ref="C120:D120"/>
    <mergeCell ref="E121:F121"/>
    <mergeCell ref="E129:F129"/>
    <mergeCell ref="E130:F130"/>
    <mergeCell ref="E138:F138"/>
    <mergeCell ref="E146:F146"/>
    <mergeCell ref="E154:F154"/>
    <mergeCell ref="C157:D157"/>
    <mergeCell ref="C158:D158"/>
    <mergeCell ref="E159:F159"/>
    <mergeCell ref="E161:F161"/>
    <mergeCell ref="E162:F162"/>
    <mergeCell ref="E167:F167"/>
    <mergeCell ref="E171:F171"/>
    <mergeCell ref="E175:F175"/>
    <mergeCell ref="C186:D186"/>
    <mergeCell ref="E187:F187"/>
    <mergeCell ref="E190:F190"/>
    <mergeCell ref="E195:F195"/>
    <mergeCell ref="E204:F204"/>
    <mergeCell ref="C208:D208"/>
    <mergeCell ref="E209:F209"/>
    <mergeCell ref="E212:F212"/>
    <mergeCell ref="E217:F217"/>
    <mergeCell ref="E221:F221"/>
    <mergeCell ref="C222:D222"/>
    <mergeCell ref="E223:F223"/>
    <mergeCell ref="E225:F225"/>
    <mergeCell ref="E227:F227"/>
    <mergeCell ref="E243:F243"/>
    <mergeCell ref="E249:F249"/>
    <mergeCell ref="E254:F254"/>
    <mergeCell ref="E260:F260"/>
    <mergeCell ref="E266:F266"/>
    <mergeCell ref="E272:F272"/>
    <mergeCell ref="E278:F278"/>
    <mergeCell ref="E286:F286"/>
    <mergeCell ref="C295:D295"/>
    <mergeCell ref="E296:F296"/>
    <mergeCell ref="E303:F303"/>
    <mergeCell ref="E309:F309"/>
    <mergeCell ref="A310:F310"/>
    <mergeCell ref="C311:D311"/>
    <mergeCell ref="E312:F312"/>
    <mergeCell ref="E318:F318"/>
    <mergeCell ref="E324:F324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50:F350"/>
    <mergeCell ref="E351:F351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70:F370"/>
    <mergeCell ref="C371:D371"/>
    <mergeCell ref="C372:D372"/>
    <mergeCell ref="E373:F373"/>
    <mergeCell ref="E381:F381"/>
    <mergeCell ref="E382:F382"/>
    <mergeCell ref="E388:F388"/>
    <mergeCell ref="E389:F389"/>
    <mergeCell ref="E394:F394"/>
    <mergeCell ref="E395:F395"/>
    <mergeCell ref="E396:F396"/>
    <mergeCell ref="E405:F405"/>
    <mergeCell ref="E417:F417"/>
    <mergeCell ref="E422:F422"/>
    <mergeCell ref="C423:D423"/>
    <mergeCell ref="E424:F424"/>
    <mergeCell ref="E432:F432"/>
    <mergeCell ref="E433:F433"/>
    <mergeCell ref="E434:F434"/>
    <mergeCell ref="E435:F435"/>
    <mergeCell ref="E440:F440"/>
    <mergeCell ref="E441:F441"/>
    <mergeCell ref="A442:F442"/>
    <mergeCell ref="C443:D443"/>
    <mergeCell ref="E444:F444"/>
    <mergeCell ref="E449:F449"/>
    <mergeCell ref="E450:F450"/>
    <mergeCell ref="E456:F456"/>
    <mergeCell ref="E459:F459"/>
    <mergeCell ref="C460:D460"/>
    <mergeCell ref="E461:F461"/>
    <mergeCell ref="E464:F464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C486:D486"/>
    <mergeCell ref="E487:F487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C506:D506"/>
    <mergeCell ref="E507:F507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9:F529"/>
    <mergeCell ref="E530:F530"/>
    <mergeCell ref="A531:F531"/>
    <mergeCell ref="E532:F532"/>
    <mergeCell ref="E537:F537"/>
    <mergeCell ref="E553:F553"/>
    <mergeCell ref="E555:F555"/>
    <mergeCell ref="E556:F556"/>
    <mergeCell ref="E557:F557"/>
    <mergeCell ref="E558:F558"/>
    <mergeCell ref="C559:D559"/>
    <mergeCell ref="B804:C804"/>
    <mergeCell ref="D804:F804"/>
    <mergeCell ref="E538:F538"/>
    <mergeCell ref="E539:F539"/>
    <mergeCell ref="E541:F541"/>
    <mergeCell ref="E542:F542"/>
    <mergeCell ref="E543:F543"/>
    <mergeCell ref="E544:F544"/>
    <mergeCell ref="E547:F547"/>
    <mergeCell ref="E548:F548"/>
    <mergeCell ref="E552:F552"/>
    <mergeCell ref="A805:F805"/>
    <mergeCell ref="B806:C806"/>
    <mergeCell ref="D806:F806"/>
    <mergeCell ref="E560:F560"/>
    <mergeCell ref="E566:F566"/>
    <mergeCell ref="A572:F572"/>
    <mergeCell ref="A573:C573"/>
    <mergeCell ref="A574:F574"/>
    <mergeCell ref="A803:F803"/>
  </mergeCells>
  <printOptions horizontalCentered="1"/>
  <pageMargins left="0.78740157480314965" right="0.39370078740157483" top="0.59055118110236227" bottom="0.59055118110236227" header="0.39370078740157483" footer="0.39370078740157483"/>
  <pageSetup paperSize="9" scale="68" fitToHeight="10000" orientation="portrait" horizontalDpi="300" verticalDpi="300" r:id="rId1"/>
  <headerFooter>
    <oddHeader>&amp;L&amp;9ПРОГРАММНЫЙ КОМПЛЕКС АВС-UZ (РЕДАКЦИЯ 2023.2)&amp;C&amp;P&amp;R202600500</oddHeader>
    <oddFooter>&amp;CСтраниц -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53"/>
  <sheetViews>
    <sheetView showGridLines="0" topLeftCell="A64" workbookViewId="0">
      <selection activeCell="A128" sqref="A128:H128"/>
    </sheetView>
  </sheetViews>
  <sheetFormatPr defaultColWidth="9.109375" defaultRowHeight="13.2" x14ac:dyDescent="0.25"/>
  <cols>
    <col min="1" max="1" width="4" style="207" customWidth="1"/>
    <col min="2" max="2" width="11.5546875" style="207" customWidth="1"/>
    <col min="3" max="3" width="7" style="207" customWidth="1"/>
    <col min="4" max="4" width="46" style="207" customWidth="1"/>
    <col min="5" max="5" width="8.44140625" style="207" customWidth="1"/>
    <col min="6" max="6" width="10.44140625" style="207" customWidth="1"/>
    <col min="7" max="7" width="11.33203125" style="207" customWidth="1"/>
    <col min="8" max="8" width="13.44140625" style="216" customWidth="1"/>
    <col min="9" max="16384" width="9.109375" style="207"/>
  </cols>
  <sheetData>
    <row r="1" spans="1:8" ht="32.25" customHeight="1" x14ac:dyDescent="0.25">
      <c r="A1" s="353" t="s">
        <v>1700</v>
      </c>
      <c r="B1" s="354"/>
      <c r="C1" s="354"/>
      <c r="D1" s="355" t="s">
        <v>1534</v>
      </c>
      <c r="E1" s="355"/>
      <c r="F1" s="355"/>
      <c r="G1" s="355"/>
      <c r="H1" s="355"/>
    </row>
    <row r="2" spans="1:8" ht="15.6" x14ac:dyDescent="0.3">
      <c r="A2" s="356" t="s">
        <v>1068</v>
      </c>
      <c r="B2" s="356"/>
      <c r="C2" s="356"/>
      <c r="D2" s="356"/>
      <c r="E2" s="356"/>
      <c r="F2" s="356"/>
      <c r="G2" s="356"/>
      <c r="H2" s="356"/>
    </row>
    <row r="3" spans="1:8" x14ac:dyDescent="0.25">
      <c r="A3" s="335" t="s">
        <v>1067</v>
      </c>
      <c r="B3" s="335"/>
      <c r="C3" s="335"/>
      <c r="D3" s="335"/>
      <c r="E3" s="335"/>
      <c r="F3" s="335"/>
      <c r="G3" s="335"/>
    </row>
    <row r="4" spans="1:8" x14ac:dyDescent="0.25">
      <c r="A4" s="207" t="s">
        <v>808</v>
      </c>
      <c r="B4" s="336" t="s">
        <v>144</v>
      </c>
      <c r="C4" s="336"/>
      <c r="D4" s="336"/>
      <c r="E4" s="336"/>
      <c r="F4" s="336"/>
      <c r="G4" s="336"/>
      <c r="H4" s="336"/>
    </row>
    <row r="5" spans="1:8" x14ac:dyDescent="0.25">
      <c r="A5" s="207" t="s">
        <v>805</v>
      </c>
      <c r="C5" s="335" t="s">
        <v>804</v>
      </c>
      <c r="D5" s="335"/>
      <c r="E5" s="335"/>
      <c r="F5" s="335"/>
      <c r="G5" s="335"/>
      <c r="H5" s="335"/>
    </row>
    <row r="6" spans="1:8" x14ac:dyDescent="0.25">
      <c r="A6" s="335" t="s">
        <v>1066</v>
      </c>
      <c r="B6" s="335"/>
      <c r="C6" s="335"/>
      <c r="D6" s="335"/>
      <c r="E6" s="335"/>
      <c r="F6" s="335"/>
      <c r="G6" s="335"/>
      <c r="H6" s="335"/>
    </row>
    <row r="7" spans="1:8" x14ac:dyDescent="0.25">
      <c r="A7" s="345"/>
      <c r="B7" s="345"/>
      <c r="C7" s="345"/>
      <c r="D7" s="345"/>
      <c r="E7" s="345"/>
      <c r="F7" s="345"/>
      <c r="G7" s="345"/>
      <c r="H7" s="345"/>
    </row>
    <row r="8" spans="1:8" ht="13.2" customHeight="1" x14ac:dyDescent="0.25">
      <c r="A8" s="346" t="s">
        <v>1065</v>
      </c>
      <c r="B8" s="346" t="s">
        <v>1064</v>
      </c>
      <c r="C8" s="346" t="s">
        <v>1063</v>
      </c>
      <c r="D8" s="346" t="s">
        <v>1062</v>
      </c>
      <c r="E8" s="346" t="s">
        <v>801</v>
      </c>
      <c r="F8" s="346" t="s">
        <v>1701</v>
      </c>
      <c r="G8" s="349" t="s">
        <v>1061</v>
      </c>
      <c r="H8" s="350"/>
    </row>
    <row r="9" spans="1:8" ht="13.2" customHeight="1" x14ac:dyDescent="0.25">
      <c r="A9" s="347"/>
      <c r="B9" s="347"/>
      <c r="C9" s="347"/>
      <c r="D9" s="347"/>
      <c r="E9" s="347"/>
      <c r="F9" s="347"/>
      <c r="G9" s="351" t="s">
        <v>1060</v>
      </c>
      <c r="H9" s="352"/>
    </row>
    <row r="10" spans="1:8" x14ac:dyDescent="0.25">
      <c r="A10" s="348"/>
      <c r="B10" s="348"/>
      <c r="C10" s="348"/>
      <c r="D10" s="348"/>
      <c r="E10" s="348"/>
      <c r="F10" s="348"/>
      <c r="G10" s="215" t="s">
        <v>1059</v>
      </c>
      <c r="H10" s="217" t="s">
        <v>1058</v>
      </c>
    </row>
    <row r="11" spans="1:8" x14ac:dyDescent="0.25">
      <c r="A11" s="214">
        <v>1</v>
      </c>
      <c r="B11" s="213">
        <v>2</v>
      </c>
      <c r="C11" s="213">
        <v>3</v>
      </c>
      <c r="D11" s="213">
        <v>4</v>
      </c>
      <c r="E11" s="213">
        <v>5</v>
      </c>
      <c r="F11" s="213">
        <v>6</v>
      </c>
      <c r="G11" s="213">
        <v>7</v>
      </c>
      <c r="H11" s="218">
        <v>8</v>
      </c>
    </row>
    <row r="12" spans="1:8" x14ac:dyDescent="0.25">
      <c r="A12" s="341"/>
      <c r="B12" s="342"/>
      <c r="C12" s="342"/>
      <c r="D12" s="342"/>
      <c r="E12" s="342"/>
      <c r="F12" s="342"/>
      <c r="G12" s="342"/>
      <c r="H12" s="342"/>
    </row>
    <row r="13" spans="1:8" ht="15.6" x14ac:dyDescent="0.3">
      <c r="A13" s="343" t="s">
        <v>1057</v>
      </c>
      <c r="B13" s="344"/>
      <c r="C13" s="344"/>
      <c r="D13" s="344"/>
      <c r="E13" s="344"/>
      <c r="F13" s="344"/>
      <c r="G13" s="344"/>
      <c r="H13" s="344"/>
    </row>
    <row r="14" spans="1:8" x14ac:dyDescent="0.25">
      <c r="A14" s="212" t="s">
        <v>863</v>
      </c>
      <c r="B14" s="212"/>
      <c r="C14" s="211">
        <v>1</v>
      </c>
      <c r="D14" s="210" t="s">
        <v>1056</v>
      </c>
      <c r="E14" s="209" t="s">
        <v>1054</v>
      </c>
      <c r="F14" s="209">
        <v>2779.6878369999999</v>
      </c>
      <c r="G14" s="209">
        <v>25339.59</v>
      </c>
      <c r="H14" s="219">
        <f t="shared" ref="H14:H15" si="0">G14*F14</f>
        <v>70436150.117566824</v>
      </c>
    </row>
    <row r="15" spans="1:8" x14ac:dyDescent="0.25">
      <c r="A15" s="212" t="s">
        <v>862</v>
      </c>
      <c r="B15" s="212"/>
      <c r="C15" s="211">
        <v>3</v>
      </c>
      <c r="D15" s="210" t="s">
        <v>1055</v>
      </c>
      <c r="E15" s="209" t="s">
        <v>1054</v>
      </c>
      <c r="F15" s="209">
        <v>4.2549099999999997</v>
      </c>
      <c r="G15" s="209">
        <v>0</v>
      </c>
      <c r="H15" s="219">
        <f t="shared" si="0"/>
        <v>0</v>
      </c>
    </row>
    <row r="16" spans="1:8" x14ac:dyDescent="0.25">
      <c r="A16" s="338"/>
      <c r="B16" s="339"/>
      <c r="C16" s="340"/>
      <c r="D16" s="208" t="s">
        <v>1053</v>
      </c>
      <c r="E16" s="208" t="s">
        <v>815</v>
      </c>
      <c r="F16" s="338"/>
      <c r="G16" s="340"/>
      <c r="H16" s="220">
        <f>SUM(H14:H15)</f>
        <v>70436150.117566824</v>
      </c>
    </row>
    <row r="17" spans="1:8" x14ac:dyDescent="0.25">
      <c r="A17" s="341"/>
      <c r="B17" s="342"/>
      <c r="C17" s="342"/>
      <c r="D17" s="342"/>
      <c r="E17" s="342"/>
      <c r="F17" s="342"/>
      <c r="G17" s="342"/>
      <c r="H17" s="342"/>
    </row>
    <row r="18" spans="1:8" ht="15.6" x14ac:dyDescent="0.3">
      <c r="A18" s="343" t="s">
        <v>1052</v>
      </c>
      <c r="B18" s="344"/>
      <c r="C18" s="344"/>
      <c r="D18" s="344"/>
      <c r="E18" s="344"/>
      <c r="F18" s="344"/>
      <c r="G18" s="344"/>
      <c r="H18" s="344"/>
    </row>
    <row r="19" spans="1:8" ht="26.4" x14ac:dyDescent="0.25">
      <c r="A19" s="261" t="s">
        <v>863</v>
      </c>
      <c r="B19" s="261"/>
      <c r="C19" s="262">
        <v>83</v>
      </c>
      <c r="D19" s="263" t="s">
        <v>1652</v>
      </c>
      <c r="E19" s="264" t="s">
        <v>1038</v>
      </c>
      <c r="F19" s="264">
        <v>9.2999999999999999E-2</v>
      </c>
      <c r="G19" s="264">
        <v>0</v>
      </c>
      <c r="H19" s="265">
        <f t="shared" ref="H19:H38" si="1">G19*F19</f>
        <v>0</v>
      </c>
    </row>
    <row r="20" spans="1:8" x14ac:dyDescent="0.25">
      <c r="A20" s="212" t="s">
        <v>862</v>
      </c>
      <c r="B20" s="212"/>
      <c r="C20" s="211">
        <v>404</v>
      </c>
      <c r="D20" s="210" t="s">
        <v>1051</v>
      </c>
      <c r="E20" s="209" t="s">
        <v>1038</v>
      </c>
      <c r="F20" s="209">
        <v>44.086579999999998</v>
      </c>
      <c r="G20" s="209">
        <v>1034</v>
      </c>
      <c r="H20" s="219">
        <f t="shared" si="1"/>
        <v>45585.523719999997</v>
      </c>
    </row>
    <row r="21" spans="1:8" x14ac:dyDescent="0.25">
      <c r="A21" s="212" t="s">
        <v>861</v>
      </c>
      <c r="B21" s="212"/>
      <c r="C21" s="211">
        <v>521</v>
      </c>
      <c r="D21" s="210" t="s">
        <v>1050</v>
      </c>
      <c r="E21" s="209" t="s">
        <v>1038</v>
      </c>
      <c r="F21" s="209">
        <v>103.59378375</v>
      </c>
      <c r="G21" s="209">
        <v>1528</v>
      </c>
      <c r="H21" s="219">
        <f t="shared" si="1"/>
        <v>158291.30157000001</v>
      </c>
    </row>
    <row r="22" spans="1:8" ht="26.4" x14ac:dyDescent="0.25">
      <c r="A22" s="261" t="s">
        <v>860</v>
      </c>
      <c r="B22" s="261"/>
      <c r="C22" s="262">
        <v>762</v>
      </c>
      <c r="D22" s="263" t="s">
        <v>1049</v>
      </c>
      <c r="E22" s="264" t="s">
        <v>1038</v>
      </c>
      <c r="F22" s="264">
        <v>3.3658000000000001</v>
      </c>
      <c r="G22" s="264">
        <v>0</v>
      </c>
      <c r="H22" s="265">
        <f t="shared" si="1"/>
        <v>0</v>
      </c>
    </row>
    <row r="23" spans="1:8" x14ac:dyDescent="0.25">
      <c r="A23" s="212" t="s">
        <v>859</v>
      </c>
      <c r="B23" s="212"/>
      <c r="C23" s="211">
        <v>913</v>
      </c>
      <c r="D23" s="210" t="s">
        <v>1048</v>
      </c>
      <c r="E23" s="209" t="s">
        <v>1038</v>
      </c>
      <c r="F23" s="209">
        <v>0.50701750000000001</v>
      </c>
      <c r="G23" s="209">
        <v>6566</v>
      </c>
      <c r="H23" s="219">
        <f t="shared" si="1"/>
        <v>3329.0769049999999</v>
      </c>
    </row>
    <row r="24" spans="1:8" x14ac:dyDescent="0.25">
      <c r="A24" s="212" t="s">
        <v>858</v>
      </c>
      <c r="B24" s="212"/>
      <c r="C24" s="211">
        <v>1041</v>
      </c>
      <c r="D24" s="210" t="s">
        <v>1047</v>
      </c>
      <c r="E24" s="209" t="s">
        <v>1038</v>
      </c>
      <c r="F24" s="209">
        <v>8.2711500000000004</v>
      </c>
      <c r="G24" s="209">
        <v>1329</v>
      </c>
      <c r="H24" s="219">
        <f t="shared" si="1"/>
        <v>10992.35835</v>
      </c>
    </row>
    <row r="25" spans="1:8" ht="26.4" x14ac:dyDescent="0.25">
      <c r="A25" s="261" t="s">
        <v>857</v>
      </c>
      <c r="B25" s="261"/>
      <c r="C25" s="262">
        <v>1383</v>
      </c>
      <c r="D25" s="263" t="s">
        <v>1651</v>
      </c>
      <c r="E25" s="264" t="s">
        <v>1038</v>
      </c>
      <c r="F25" s="264">
        <v>0.49469999999999997</v>
      </c>
      <c r="G25" s="264">
        <v>0</v>
      </c>
      <c r="H25" s="265">
        <f t="shared" si="1"/>
        <v>0</v>
      </c>
    </row>
    <row r="26" spans="1:8" ht="26.4" x14ac:dyDescent="0.25">
      <c r="A26" s="261" t="s">
        <v>856</v>
      </c>
      <c r="B26" s="261"/>
      <c r="C26" s="262">
        <v>1385</v>
      </c>
      <c r="D26" s="263" t="s">
        <v>1650</v>
      </c>
      <c r="E26" s="264" t="s">
        <v>1038</v>
      </c>
      <c r="F26" s="264">
        <v>0.73650000000000004</v>
      </c>
      <c r="G26" s="264">
        <v>0</v>
      </c>
      <c r="H26" s="265">
        <f t="shared" si="1"/>
        <v>0</v>
      </c>
    </row>
    <row r="27" spans="1:8" x14ac:dyDescent="0.25">
      <c r="A27" s="212" t="s">
        <v>855</v>
      </c>
      <c r="B27" s="212"/>
      <c r="C27" s="211">
        <v>1523</v>
      </c>
      <c r="D27" s="210" t="s">
        <v>1046</v>
      </c>
      <c r="E27" s="209" t="s">
        <v>1038</v>
      </c>
      <c r="F27" s="209">
        <v>283.46367500000002</v>
      </c>
      <c r="G27" s="209">
        <v>1431</v>
      </c>
      <c r="H27" s="219">
        <f t="shared" si="1"/>
        <v>405636.51892500004</v>
      </c>
    </row>
    <row r="28" spans="1:8" x14ac:dyDescent="0.25">
      <c r="A28" s="212" t="s">
        <v>854</v>
      </c>
      <c r="B28" s="212"/>
      <c r="C28" s="211">
        <v>1556</v>
      </c>
      <c r="D28" s="210" t="s">
        <v>1649</v>
      </c>
      <c r="E28" s="209" t="s">
        <v>1038</v>
      </c>
      <c r="F28" s="209">
        <v>2.0848987499999998</v>
      </c>
      <c r="G28" s="209">
        <v>2322</v>
      </c>
      <c r="H28" s="219">
        <f t="shared" si="1"/>
        <v>4841.1348974999992</v>
      </c>
    </row>
    <row r="29" spans="1:8" x14ac:dyDescent="0.25">
      <c r="A29" s="212" t="s">
        <v>853</v>
      </c>
      <c r="B29" s="212"/>
      <c r="C29" s="211">
        <v>1609</v>
      </c>
      <c r="D29" s="210" t="s">
        <v>1045</v>
      </c>
      <c r="E29" s="209" t="s">
        <v>1038</v>
      </c>
      <c r="F29" s="209">
        <v>8.4474999999999995E-2</v>
      </c>
      <c r="G29" s="209">
        <v>29354</v>
      </c>
      <c r="H29" s="219">
        <f t="shared" si="1"/>
        <v>2479.6791499999999</v>
      </c>
    </row>
    <row r="30" spans="1:8" x14ac:dyDescent="0.25">
      <c r="A30" s="212" t="s">
        <v>852</v>
      </c>
      <c r="B30" s="212"/>
      <c r="C30" s="211">
        <v>1702</v>
      </c>
      <c r="D30" s="210" t="s">
        <v>1044</v>
      </c>
      <c r="E30" s="209" t="s">
        <v>1038</v>
      </c>
      <c r="F30" s="209">
        <v>0.18154500000000001</v>
      </c>
      <c r="G30" s="209">
        <v>41451</v>
      </c>
      <c r="H30" s="219">
        <f t="shared" si="1"/>
        <v>7525.2217950000004</v>
      </c>
    </row>
    <row r="31" spans="1:8" x14ac:dyDescent="0.25">
      <c r="A31" s="212" t="s">
        <v>851</v>
      </c>
      <c r="B31" s="212"/>
      <c r="C31" s="211">
        <v>1914</v>
      </c>
      <c r="D31" s="210" t="s">
        <v>1043</v>
      </c>
      <c r="E31" s="209" t="s">
        <v>1038</v>
      </c>
      <c r="F31" s="209">
        <v>2.0150000000000001E-2</v>
      </c>
      <c r="G31" s="209">
        <v>23067</v>
      </c>
      <c r="H31" s="219">
        <f t="shared" si="1"/>
        <v>464.80005000000006</v>
      </c>
    </row>
    <row r="32" spans="1:8" ht="39.6" x14ac:dyDescent="0.25">
      <c r="A32" s="212" t="s">
        <v>850</v>
      </c>
      <c r="B32" s="212"/>
      <c r="C32" s="211">
        <v>2011</v>
      </c>
      <c r="D32" s="210" t="s">
        <v>1648</v>
      </c>
      <c r="E32" s="209" t="s">
        <v>1038</v>
      </c>
      <c r="F32" s="209">
        <v>8.72E-2</v>
      </c>
      <c r="G32" s="209">
        <v>3579</v>
      </c>
      <c r="H32" s="219">
        <f t="shared" si="1"/>
        <v>312.08879999999999</v>
      </c>
    </row>
    <row r="33" spans="1:8" ht="26.4" x14ac:dyDescent="0.25">
      <c r="A33" s="212" t="s">
        <v>849</v>
      </c>
      <c r="B33" s="212"/>
      <c r="C33" s="211">
        <v>2016</v>
      </c>
      <c r="D33" s="210" t="s">
        <v>1042</v>
      </c>
      <c r="E33" s="209" t="s">
        <v>1038</v>
      </c>
      <c r="F33" s="209">
        <v>3.1868660000000002</v>
      </c>
      <c r="G33" s="209">
        <v>7346</v>
      </c>
      <c r="H33" s="219">
        <f t="shared" si="1"/>
        <v>23410.717636000001</v>
      </c>
    </row>
    <row r="34" spans="1:8" x14ac:dyDescent="0.25">
      <c r="A34" s="212" t="s">
        <v>848</v>
      </c>
      <c r="B34" s="212"/>
      <c r="C34" s="211">
        <v>2209</v>
      </c>
      <c r="D34" s="210" t="s">
        <v>1041</v>
      </c>
      <c r="E34" s="209" t="s">
        <v>1038</v>
      </c>
      <c r="F34" s="209">
        <v>7.9829400000000001</v>
      </c>
      <c r="G34" s="209">
        <v>1329</v>
      </c>
      <c r="H34" s="219">
        <f t="shared" si="1"/>
        <v>10609.32726</v>
      </c>
    </row>
    <row r="35" spans="1:8" x14ac:dyDescent="0.25">
      <c r="A35" s="212" t="s">
        <v>847</v>
      </c>
      <c r="B35" s="212"/>
      <c r="C35" s="211">
        <v>2831</v>
      </c>
      <c r="D35" s="210" t="s">
        <v>1647</v>
      </c>
      <c r="E35" s="209" t="s">
        <v>1038</v>
      </c>
      <c r="F35" s="209">
        <v>4.3016199999999998</v>
      </c>
      <c r="G35" s="209">
        <v>3547</v>
      </c>
      <c r="H35" s="219">
        <f t="shared" si="1"/>
        <v>15257.84614</v>
      </c>
    </row>
    <row r="36" spans="1:8" x14ac:dyDescent="0.25">
      <c r="A36" s="212" t="s">
        <v>846</v>
      </c>
      <c r="B36" s="212"/>
      <c r="C36" s="211">
        <v>2875</v>
      </c>
      <c r="D36" s="210" t="s">
        <v>1040</v>
      </c>
      <c r="E36" s="209" t="s">
        <v>1038</v>
      </c>
      <c r="F36" s="209">
        <v>142.33738249999999</v>
      </c>
      <c r="G36" s="209">
        <v>1838</v>
      </c>
      <c r="H36" s="219">
        <f t="shared" si="1"/>
        <v>261616.10903499997</v>
      </c>
    </row>
    <row r="37" spans="1:8" x14ac:dyDescent="0.25">
      <c r="A37" s="212" t="s">
        <v>845</v>
      </c>
      <c r="B37" s="212"/>
      <c r="C37" s="211">
        <v>3021</v>
      </c>
      <c r="D37" s="210" t="s">
        <v>1043</v>
      </c>
      <c r="E37" s="209" t="s">
        <v>1038</v>
      </c>
      <c r="F37" s="209">
        <v>0.60294000000000003</v>
      </c>
      <c r="G37" s="209">
        <v>23067</v>
      </c>
      <c r="H37" s="219">
        <f t="shared" si="1"/>
        <v>13908.01698</v>
      </c>
    </row>
    <row r="38" spans="1:8" ht="26.4" x14ac:dyDescent="0.25">
      <c r="A38" s="212" t="s">
        <v>844</v>
      </c>
      <c r="B38" s="212"/>
      <c r="C38" s="211">
        <v>3364</v>
      </c>
      <c r="D38" s="210" t="s">
        <v>1039</v>
      </c>
      <c r="E38" s="209" t="s">
        <v>1038</v>
      </c>
      <c r="F38" s="209">
        <v>13.305199999999999</v>
      </c>
      <c r="G38" s="209">
        <v>2608</v>
      </c>
      <c r="H38" s="219">
        <f t="shared" si="1"/>
        <v>34699.961599999995</v>
      </c>
    </row>
    <row r="39" spans="1:8" x14ac:dyDescent="0.25">
      <c r="A39" s="338"/>
      <c r="B39" s="339"/>
      <c r="C39" s="340"/>
      <c r="D39" s="208" t="s">
        <v>1037</v>
      </c>
      <c r="E39" s="208" t="s">
        <v>815</v>
      </c>
      <c r="F39" s="338"/>
      <c r="G39" s="340"/>
      <c r="H39" s="220">
        <f>SUM(H19:H38)</f>
        <v>998959.68281350017</v>
      </c>
    </row>
    <row r="40" spans="1:8" x14ac:dyDescent="0.25">
      <c r="A40" s="341"/>
      <c r="B40" s="342"/>
      <c r="C40" s="342"/>
      <c r="D40" s="342"/>
      <c r="E40" s="342"/>
      <c r="F40" s="342"/>
      <c r="G40" s="342"/>
      <c r="H40" s="342"/>
    </row>
    <row r="41" spans="1:8" ht="15.6" x14ac:dyDescent="0.3">
      <c r="A41" s="343" t="s">
        <v>1036</v>
      </c>
      <c r="B41" s="344"/>
      <c r="C41" s="344"/>
      <c r="D41" s="344"/>
      <c r="E41" s="344"/>
      <c r="F41" s="344"/>
      <c r="G41" s="344"/>
      <c r="H41" s="344"/>
    </row>
    <row r="42" spans="1:8" x14ac:dyDescent="0.25">
      <c r="A42" s="212" t="s">
        <v>863</v>
      </c>
      <c r="B42" s="212"/>
      <c r="C42" s="211">
        <v>9219</v>
      </c>
      <c r="D42" s="210" t="s">
        <v>1035</v>
      </c>
      <c r="E42" s="209" t="s">
        <v>937</v>
      </c>
      <c r="F42" s="209">
        <v>10.693527</v>
      </c>
      <c r="G42" s="209">
        <v>0</v>
      </c>
      <c r="H42" s="219">
        <f t="shared" ref="H42:H105" si="2">G42*F42</f>
        <v>0</v>
      </c>
    </row>
    <row r="43" spans="1:8" x14ac:dyDescent="0.25">
      <c r="A43" s="212" t="s">
        <v>862</v>
      </c>
      <c r="B43" s="212"/>
      <c r="C43" s="211">
        <v>9219</v>
      </c>
      <c r="D43" s="210" t="s">
        <v>1035</v>
      </c>
      <c r="E43" s="209" t="s">
        <v>937</v>
      </c>
      <c r="F43" s="209">
        <v>1.635</v>
      </c>
      <c r="G43" s="209">
        <v>0</v>
      </c>
      <c r="H43" s="219">
        <f t="shared" si="2"/>
        <v>0</v>
      </c>
    </row>
    <row r="44" spans="1:8" x14ac:dyDescent="0.25">
      <c r="A44" s="212" t="s">
        <v>861</v>
      </c>
      <c r="B44" s="212"/>
      <c r="C44" s="211">
        <v>12138</v>
      </c>
      <c r="D44" s="210" t="s">
        <v>1034</v>
      </c>
      <c r="E44" s="209" t="s">
        <v>937</v>
      </c>
      <c r="F44" s="209">
        <v>0.83592</v>
      </c>
      <c r="G44" s="209">
        <v>264286</v>
      </c>
      <c r="H44" s="219">
        <f t="shared" si="2"/>
        <v>220921.95311999999</v>
      </c>
    </row>
    <row r="45" spans="1:8" ht="26.4" x14ac:dyDescent="0.25">
      <c r="A45" s="212" t="s">
        <v>860</v>
      </c>
      <c r="B45" s="212"/>
      <c r="C45" s="211">
        <v>12146</v>
      </c>
      <c r="D45" s="210" t="s">
        <v>1646</v>
      </c>
      <c r="E45" s="209" t="s">
        <v>937</v>
      </c>
      <c r="F45" s="209">
        <v>2.974125E-2</v>
      </c>
      <c r="G45" s="209">
        <v>264286</v>
      </c>
      <c r="H45" s="219">
        <f t="shared" si="2"/>
        <v>7860.1959975</v>
      </c>
    </row>
    <row r="46" spans="1:8" x14ac:dyDescent="0.25">
      <c r="A46" s="212" t="s">
        <v>859</v>
      </c>
      <c r="B46" s="212"/>
      <c r="C46" s="211">
        <v>12182</v>
      </c>
      <c r="D46" s="210" t="s">
        <v>1033</v>
      </c>
      <c r="E46" s="209" t="s">
        <v>937</v>
      </c>
      <c r="F46" s="209">
        <v>10.101179999999999</v>
      </c>
      <c r="G46" s="209">
        <v>416964</v>
      </c>
      <c r="H46" s="219">
        <f t="shared" si="2"/>
        <v>4211828.4175199997</v>
      </c>
    </row>
    <row r="47" spans="1:8" x14ac:dyDescent="0.25">
      <c r="A47" s="212" t="s">
        <v>858</v>
      </c>
      <c r="B47" s="212"/>
      <c r="C47" s="211">
        <v>12373</v>
      </c>
      <c r="D47" s="210" t="s">
        <v>1645</v>
      </c>
      <c r="E47" s="209" t="s">
        <v>949</v>
      </c>
      <c r="F47" s="209">
        <v>0.3949491</v>
      </c>
      <c r="G47" s="209">
        <v>1475000</v>
      </c>
      <c r="H47" s="219">
        <f t="shared" si="2"/>
        <v>582549.92249999999</v>
      </c>
    </row>
    <row r="48" spans="1:8" x14ac:dyDescent="0.25">
      <c r="A48" s="212" t="s">
        <v>857</v>
      </c>
      <c r="B48" s="212"/>
      <c r="C48" s="211">
        <v>18062</v>
      </c>
      <c r="D48" s="210" t="s">
        <v>1644</v>
      </c>
      <c r="E48" s="209" t="s">
        <v>875</v>
      </c>
      <c r="F48" s="209">
        <v>7.41</v>
      </c>
      <c r="G48" s="209">
        <v>65500</v>
      </c>
      <c r="H48" s="219">
        <f t="shared" si="2"/>
        <v>485355</v>
      </c>
    </row>
    <row r="49" spans="1:8" x14ac:dyDescent="0.25">
      <c r="A49" s="212" t="s">
        <v>856</v>
      </c>
      <c r="B49" s="212"/>
      <c r="C49" s="211">
        <v>29840</v>
      </c>
      <c r="D49" s="210" t="s">
        <v>1643</v>
      </c>
      <c r="E49" s="209" t="s">
        <v>821</v>
      </c>
      <c r="F49" s="209">
        <v>28.805</v>
      </c>
      <c r="G49" s="209">
        <v>200</v>
      </c>
      <c r="H49" s="219">
        <f t="shared" si="2"/>
        <v>5761</v>
      </c>
    </row>
    <row r="50" spans="1:8" x14ac:dyDescent="0.25">
      <c r="A50" s="212" t="s">
        <v>855</v>
      </c>
      <c r="B50" s="212"/>
      <c r="C50" s="211">
        <v>29841</v>
      </c>
      <c r="D50" s="210" t="s">
        <v>1642</v>
      </c>
      <c r="E50" s="209" t="s">
        <v>821</v>
      </c>
      <c r="F50" s="209">
        <v>28.805</v>
      </c>
      <c r="G50" s="209">
        <v>200</v>
      </c>
      <c r="H50" s="219">
        <f t="shared" si="2"/>
        <v>5761</v>
      </c>
    </row>
    <row r="51" spans="1:8" x14ac:dyDescent="0.25">
      <c r="A51" s="212" t="s">
        <v>854</v>
      </c>
      <c r="B51" s="212"/>
      <c r="C51" s="211">
        <v>29842</v>
      </c>
      <c r="D51" s="210" t="s">
        <v>1641</v>
      </c>
      <c r="E51" s="209" t="s">
        <v>821</v>
      </c>
      <c r="F51" s="209">
        <v>164.6</v>
      </c>
      <c r="G51" s="209">
        <v>200</v>
      </c>
      <c r="H51" s="219">
        <f t="shared" si="2"/>
        <v>32920</v>
      </c>
    </row>
    <row r="52" spans="1:8" x14ac:dyDescent="0.25">
      <c r="A52" s="212" t="s">
        <v>853</v>
      </c>
      <c r="B52" s="212"/>
      <c r="C52" s="211">
        <v>29843</v>
      </c>
      <c r="D52" s="210" t="s">
        <v>1640</v>
      </c>
      <c r="E52" s="209" t="s">
        <v>821</v>
      </c>
      <c r="F52" s="209">
        <v>65.84</v>
      </c>
      <c r="G52" s="209">
        <v>200</v>
      </c>
      <c r="H52" s="219">
        <f t="shared" si="2"/>
        <v>13168</v>
      </c>
    </row>
    <row r="53" spans="1:8" x14ac:dyDescent="0.25">
      <c r="A53" s="212" t="s">
        <v>852</v>
      </c>
      <c r="B53" s="212"/>
      <c r="C53" s="211">
        <v>30317</v>
      </c>
      <c r="D53" s="210" t="s">
        <v>1639</v>
      </c>
      <c r="E53" s="209" t="s">
        <v>949</v>
      </c>
      <c r="F53" s="209">
        <v>1.4E-3</v>
      </c>
      <c r="G53" s="209">
        <v>14464000</v>
      </c>
      <c r="H53" s="219">
        <f t="shared" si="2"/>
        <v>20249.599999999999</v>
      </c>
    </row>
    <row r="54" spans="1:8" x14ac:dyDescent="0.25">
      <c r="A54" s="212" t="s">
        <v>851</v>
      </c>
      <c r="B54" s="212"/>
      <c r="C54" s="211">
        <v>30322</v>
      </c>
      <c r="D54" s="210" t="s">
        <v>1032</v>
      </c>
      <c r="E54" s="209" t="s">
        <v>949</v>
      </c>
      <c r="F54" s="209">
        <v>4.8973559999999999E-2</v>
      </c>
      <c r="G54" s="209">
        <v>14464000</v>
      </c>
      <c r="H54" s="219">
        <f t="shared" si="2"/>
        <v>708353.57183999999</v>
      </c>
    </row>
    <row r="55" spans="1:8" x14ac:dyDescent="0.25">
      <c r="A55" s="212" t="s">
        <v>850</v>
      </c>
      <c r="B55" s="212"/>
      <c r="C55" s="211">
        <v>30325</v>
      </c>
      <c r="D55" s="210" t="s">
        <v>1638</v>
      </c>
      <c r="E55" s="209" t="s">
        <v>949</v>
      </c>
      <c r="F55" s="209">
        <v>2.9970150000000001E-2</v>
      </c>
      <c r="G55" s="209">
        <v>18485000</v>
      </c>
      <c r="H55" s="219">
        <f t="shared" si="2"/>
        <v>553998.22275000007</v>
      </c>
    </row>
    <row r="56" spans="1:8" ht="26.4" x14ac:dyDescent="0.25">
      <c r="A56" s="212" t="s">
        <v>849</v>
      </c>
      <c r="B56" s="212"/>
      <c r="C56" s="211">
        <v>30383</v>
      </c>
      <c r="D56" s="210" t="s">
        <v>1031</v>
      </c>
      <c r="E56" s="209" t="s">
        <v>949</v>
      </c>
      <c r="F56" s="209">
        <v>3.3249999999999998E-3</v>
      </c>
      <c r="G56" s="209">
        <v>8929000</v>
      </c>
      <c r="H56" s="219">
        <f t="shared" si="2"/>
        <v>29688.924999999999</v>
      </c>
    </row>
    <row r="57" spans="1:8" x14ac:dyDescent="0.25">
      <c r="A57" s="212" t="s">
        <v>848</v>
      </c>
      <c r="B57" s="212"/>
      <c r="C57" s="211">
        <v>30389</v>
      </c>
      <c r="D57" s="210" t="s">
        <v>1030</v>
      </c>
      <c r="E57" s="209" t="s">
        <v>949</v>
      </c>
      <c r="F57" s="209">
        <v>5.3220000000000002E-5</v>
      </c>
      <c r="G57" s="209">
        <v>8929000</v>
      </c>
      <c r="H57" s="219">
        <f t="shared" si="2"/>
        <v>475.20138000000003</v>
      </c>
    </row>
    <row r="58" spans="1:8" x14ac:dyDescent="0.25">
      <c r="A58" s="212" t="s">
        <v>847</v>
      </c>
      <c r="B58" s="212"/>
      <c r="C58" s="211">
        <v>30405</v>
      </c>
      <c r="D58" s="210" t="s">
        <v>1029</v>
      </c>
      <c r="E58" s="209" t="s">
        <v>949</v>
      </c>
      <c r="F58" s="209">
        <v>1.65482E-3</v>
      </c>
      <c r="G58" s="209">
        <v>8929000</v>
      </c>
      <c r="H58" s="219">
        <f t="shared" si="2"/>
        <v>14775.887779999999</v>
      </c>
    </row>
    <row r="59" spans="1:8" x14ac:dyDescent="0.25">
      <c r="A59" s="212" t="s">
        <v>846</v>
      </c>
      <c r="B59" s="212"/>
      <c r="C59" s="211">
        <v>30407</v>
      </c>
      <c r="D59" s="210" t="s">
        <v>1028</v>
      </c>
      <c r="E59" s="209" t="s">
        <v>949</v>
      </c>
      <c r="F59" s="209">
        <v>3.4543440000000002E-2</v>
      </c>
      <c r="G59" s="209">
        <v>8929000</v>
      </c>
      <c r="H59" s="219">
        <f t="shared" si="2"/>
        <v>308438.37576000002</v>
      </c>
    </row>
    <row r="60" spans="1:8" x14ac:dyDescent="0.25">
      <c r="A60" s="212" t="s">
        <v>845</v>
      </c>
      <c r="B60" s="212"/>
      <c r="C60" s="211">
        <v>30434</v>
      </c>
      <c r="D60" s="210" t="s">
        <v>1027</v>
      </c>
      <c r="E60" s="209" t="s">
        <v>1026</v>
      </c>
      <c r="F60" s="209">
        <v>8.2000000000000003E-2</v>
      </c>
      <c r="G60" s="209">
        <v>15000</v>
      </c>
      <c r="H60" s="219">
        <f t="shared" si="2"/>
        <v>1230</v>
      </c>
    </row>
    <row r="61" spans="1:8" x14ac:dyDescent="0.25">
      <c r="A61" s="212" t="s">
        <v>844</v>
      </c>
      <c r="B61" s="212"/>
      <c r="C61" s="211">
        <v>30435</v>
      </c>
      <c r="D61" s="210" t="s">
        <v>953</v>
      </c>
      <c r="E61" s="209" t="s">
        <v>952</v>
      </c>
      <c r="F61" s="209">
        <v>1</v>
      </c>
      <c r="G61" s="209">
        <v>1500</v>
      </c>
      <c r="H61" s="219">
        <f t="shared" si="2"/>
        <v>1500</v>
      </c>
    </row>
    <row r="62" spans="1:8" x14ac:dyDescent="0.25">
      <c r="A62" s="212" t="s">
        <v>843</v>
      </c>
      <c r="B62" s="212"/>
      <c r="C62" s="211">
        <v>30649</v>
      </c>
      <c r="D62" s="210" t="s">
        <v>1025</v>
      </c>
      <c r="E62" s="209" t="s">
        <v>941</v>
      </c>
      <c r="F62" s="209">
        <v>7.0400000000000004E-5</v>
      </c>
      <c r="G62" s="209">
        <v>804</v>
      </c>
      <c r="H62" s="219">
        <f t="shared" si="2"/>
        <v>5.6601600000000002E-2</v>
      </c>
    </row>
    <row r="63" spans="1:8" x14ac:dyDescent="0.25">
      <c r="A63" s="212" t="s">
        <v>842</v>
      </c>
      <c r="B63" s="212"/>
      <c r="C63" s="211">
        <v>30654</v>
      </c>
      <c r="D63" s="210" t="s">
        <v>1024</v>
      </c>
      <c r="E63" s="209" t="s">
        <v>949</v>
      </c>
      <c r="F63" s="209">
        <v>3.2985000000000002E-3</v>
      </c>
      <c r="G63" s="209">
        <v>280000</v>
      </c>
      <c r="H63" s="219">
        <f t="shared" si="2"/>
        <v>923.58</v>
      </c>
    </row>
    <row r="64" spans="1:8" ht="52.8" x14ac:dyDescent="0.25">
      <c r="A64" s="212" t="s">
        <v>841</v>
      </c>
      <c r="B64" s="212"/>
      <c r="C64" s="211">
        <v>30741</v>
      </c>
      <c r="D64" s="210" t="s">
        <v>1637</v>
      </c>
      <c r="E64" s="209" t="s">
        <v>875</v>
      </c>
      <c r="F64" s="209">
        <v>39.423000000000002</v>
      </c>
      <c r="G64" s="209">
        <v>37500</v>
      </c>
      <c r="H64" s="219">
        <f t="shared" si="2"/>
        <v>1478362.5</v>
      </c>
    </row>
    <row r="65" spans="1:8" x14ac:dyDescent="0.25">
      <c r="A65" s="212" t="s">
        <v>840</v>
      </c>
      <c r="B65" s="212"/>
      <c r="C65" s="211">
        <v>30795</v>
      </c>
      <c r="D65" s="210" t="s">
        <v>1636</v>
      </c>
      <c r="E65" s="209" t="s">
        <v>952</v>
      </c>
      <c r="F65" s="209">
        <v>108.22450000000001</v>
      </c>
      <c r="G65" s="209">
        <v>1500</v>
      </c>
      <c r="H65" s="219">
        <f t="shared" si="2"/>
        <v>162336.75</v>
      </c>
    </row>
    <row r="66" spans="1:8" ht="26.4" x14ac:dyDescent="0.25">
      <c r="A66" s="212" t="s">
        <v>839</v>
      </c>
      <c r="B66" s="212"/>
      <c r="C66" s="211">
        <v>30818</v>
      </c>
      <c r="D66" s="210" t="s">
        <v>1635</v>
      </c>
      <c r="E66" s="209" t="s">
        <v>821</v>
      </c>
      <c r="F66" s="209">
        <v>2270.4</v>
      </c>
      <c r="G66" s="209">
        <v>56</v>
      </c>
      <c r="H66" s="219">
        <f t="shared" si="2"/>
        <v>127142.40000000001</v>
      </c>
    </row>
    <row r="67" spans="1:8" ht="26.4" x14ac:dyDescent="0.25">
      <c r="A67" s="212" t="s">
        <v>838</v>
      </c>
      <c r="B67" s="212"/>
      <c r="C67" s="211">
        <v>30819</v>
      </c>
      <c r="D67" s="210" t="s">
        <v>1634</v>
      </c>
      <c r="E67" s="209" t="s">
        <v>821</v>
      </c>
      <c r="F67" s="209">
        <v>285.12</v>
      </c>
      <c r="G67" s="209">
        <v>56</v>
      </c>
      <c r="H67" s="219">
        <f t="shared" si="2"/>
        <v>15966.720000000001</v>
      </c>
    </row>
    <row r="68" spans="1:8" x14ac:dyDescent="0.25">
      <c r="A68" s="212" t="s">
        <v>837</v>
      </c>
      <c r="B68" s="212"/>
      <c r="C68" s="211">
        <v>30884</v>
      </c>
      <c r="D68" s="210" t="s">
        <v>1633</v>
      </c>
      <c r="E68" s="209" t="s">
        <v>875</v>
      </c>
      <c r="F68" s="209">
        <v>34.875</v>
      </c>
      <c r="G68" s="209">
        <v>616071</v>
      </c>
      <c r="H68" s="219">
        <f t="shared" si="2"/>
        <v>21485476.125</v>
      </c>
    </row>
    <row r="69" spans="1:8" ht="26.4" x14ac:dyDescent="0.25">
      <c r="A69" s="261" t="s">
        <v>835</v>
      </c>
      <c r="B69" s="261"/>
      <c r="C69" s="262">
        <v>31017</v>
      </c>
      <c r="D69" s="263" t="s">
        <v>1632</v>
      </c>
      <c r="E69" s="264" t="s">
        <v>949</v>
      </c>
      <c r="F69" s="264">
        <v>6.3635300000000001E-3</v>
      </c>
      <c r="G69" s="264">
        <v>0</v>
      </c>
      <c r="H69" s="265">
        <f t="shared" si="2"/>
        <v>0</v>
      </c>
    </row>
    <row r="70" spans="1:8" x14ac:dyDescent="0.25">
      <c r="A70" s="212" t="s">
        <v>834</v>
      </c>
      <c r="B70" s="212"/>
      <c r="C70" s="211">
        <v>31054</v>
      </c>
      <c r="D70" s="210" t="s">
        <v>1023</v>
      </c>
      <c r="E70" s="209" t="s">
        <v>949</v>
      </c>
      <c r="F70" s="209">
        <v>0.44289000000000001</v>
      </c>
      <c r="G70" s="209">
        <v>7598000</v>
      </c>
      <c r="H70" s="219">
        <f t="shared" si="2"/>
        <v>3365078.22</v>
      </c>
    </row>
    <row r="71" spans="1:8" x14ac:dyDescent="0.25">
      <c r="A71" s="212" t="s">
        <v>833</v>
      </c>
      <c r="B71" s="212"/>
      <c r="C71" s="211">
        <v>31065</v>
      </c>
      <c r="D71" s="210" t="s">
        <v>1631</v>
      </c>
      <c r="E71" s="209" t="s">
        <v>949</v>
      </c>
      <c r="F71" s="209">
        <v>1.8600000000000001E-5</v>
      </c>
      <c r="G71" s="209">
        <v>1386100</v>
      </c>
      <c r="H71" s="219">
        <f t="shared" si="2"/>
        <v>25.781460000000003</v>
      </c>
    </row>
    <row r="72" spans="1:8" x14ac:dyDescent="0.25">
      <c r="A72" s="212" t="s">
        <v>832</v>
      </c>
      <c r="B72" s="212"/>
      <c r="C72" s="211">
        <v>31102</v>
      </c>
      <c r="D72" s="210" t="s">
        <v>1630</v>
      </c>
      <c r="E72" s="209" t="s">
        <v>941</v>
      </c>
      <c r="F72" s="209">
        <v>173.92500000000001</v>
      </c>
      <c r="G72" s="209">
        <v>1340</v>
      </c>
      <c r="H72" s="219">
        <f t="shared" si="2"/>
        <v>233059.50000000003</v>
      </c>
    </row>
    <row r="73" spans="1:8" x14ac:dyDescent="0.25">
      <c r="A73" s="212" t="s">
        <v>831</v>
      </c>
      <c r="B73" s="212"/>
      <c r="C73" s="211">
        <v>31248</v>
      </c>
      <c r="D73" s="210" t="s">
        <v>1022</v>
      </c>
      <c r="E73" s="209" t="s">
        <v>949</v>
      </c>
      <c r="F73" s="209">
        <v>2.0799999999999998E-3</v>
      </c>
      <c r="G73" s="209">
        <v>4642900</v>
      </c>
      <c r="H73" s="219">
        <f t="shared" si="2"/>
        <v>9657.232</v>
      </c>
    </row>
    <row r="74" spans="1:8" x14ac:dyDescent="0.25">
      <c r="A74" s="212" t="s">
        <v>830</v>
      </c>
      <c r="B74" s="212"/>
      <c r="C74" s="211">
        <v>31434</v>
      </c>
      <c r="D74" s="210" t="s">
        <v>1021</v>
      </c>
      <c r="E74" s="209" t="s">
        <v>949</v>
      </c>
      <c r="F74" s="209">
        <v>4.1055000000000001E-2</v>
      </c>
      <c r="G74" s="209">
        <v>8928571</v>
      </c>
      <c r="H74" s="219">
        <f t="shared" si="2"/>
        <v>366562.48240500002</v>
      </c>
    </row>
    <row r="75" spans="1:8" x14ac:dyDescent="0.25">
      <c r="A75" s="212" t="s">
        <v>829</v>
      </c>
      <c r="B75" s="212"/>
      <c r="C75" s="211">
        <v>31478</v>
      </c>
      <c r="D75" s="210" t="s">
        <v>1020</v>
      </c>
      <c r="E75" s="209" t="s">
        <v>821</v>
      </c>
      <c r="F75" s="209">
        <v>522.28899999999999</v>
      </c>
      <c r="G75" s="209">
        <v>150</v>
      </c>
      <c r="H75" s="219">
        <f t="shared" si="2"/>
        <v>78343.349999999991</v>
      </c>
    </row>
    <row r="76" spans="1:8" x14ac:dyDescent="0.25">
      <c r="A76" s="212" t="s">
        <v>828</v>
      </c>
      <c r="B76" s="212"/>
      <c r="C76" s="211">
        <v>31710</v>
      </c>
      <c r="D76" s="210" t="s">
        <v>1019</v>
      </c>
      <c r="E76" s="209" t="s">
        <v>949</v>
      </c>
      <c r="F76" s="209">
        <v>0.27510036999999998</v>
      </c>
      <c r="G76" s="209">
        <v>1205000</v>
      </c>
      <c r="H76" s="219">
        <f t="shared" si="2"/>
        <v>331495.94584999996</v>
      </c>
    </row>
    <row r="77" spans="1:8" x14ac:dyDescent="0.25">
      <c r="A77" s="212" t="s">
        <v>827</v>
      </c>
      <c r="B77" s="212"/>
      <c r="C77" s="211">
        <v>31719</v>
      </c>
      <c r="D77" s="210" t="s">
        <v>1018</v>
      </c>
      <c r="E77" s="209" t="s">
        <v>949</v>
      </c>
      <c r="F77" s="209">
        <v>5.8125E-3</v>
      </c>
      <c r="G77" s="209">
        <v>1280000</v>
      </c>
      <c r="H77" s="219">
        <f t="shared" si="2"/>
        <v>7440</v>
      </c>
    </row>
    <row r="78" spans="1:8" x14ac:dyDescent="0.25">
      <c r="A78" s="212" t="s">
        <v>826</v>
      </c>
      <c r="B78" s="212"/>
      <c r="C78" s="211">
        <v>31926</v>
      </c>
      <c r="D78" s="210" t="s">
        <v>1017</v>
      </c>
      <c r="E78" s="209" t="s">
        <v>875</v>
      </c>
      <c r="F78" s="209">
        <v>3.39</v>
      </c>
      <c r="G78" s="209">
        <v>9821</v>
      </c>
      <c r="H78" s="219">
        <f t="shared" si="2"/>
        <v>33293.19</v>
      </c>
    </row>
    <row r="79" spans="1:8" ht="26.4" x14ac:dyDescent="0.25">
      <c r="A79" s="212" t="s">
        <v>825</v>
      </c>
      <c r="B79" s="212"/>
      <c r="C79" s="211">
        <v>31929</v>
      </c>
      <c r="D79" s="210" t="s">
        <v>1016</v>
      </c>
      <c r="E79" s="209" t="s">
        <v>875</v>
      </c>
      <c r="F79" s="209">
        <v>34.370168749999998</v>
      </c>
      <c r="G79" s="209">
        <v>9821</v>
      </c>
      <c r="H79" s="219">
        <f t="shared" si="2"/>
        <v>337549.42729374999</v>
      </c>
    </row>
    <row r="80" spans="1:8" x14ac:dyDescent="0.25">
      <c r="A80" s="212" t="s">
        <v>824</v>
      </c>
      <c r="B80" s="212"/>
      <c r="C80" s="211">
        <v>32117</v>
      </c>
      <c r="D80" s="210" t="s">
        <v>1015</v>
      </c>
      <c r="E80" s="209" t="s">
        <v>949</v>
      </c>
      <c r="F80" s="209">
        <v>4.4738999999999998E-4</v>
      </c>
      <c r="G80" s="209">
        <v>5580357</v>
      </c>
      <c r="H80" s="219">
        <f t="shared" si="2"/>
        <v>2496.5959182299998</v>
      </c>
    </row>
    <row r="81" spans="1:8" x14ac:dyDescent="0.25">
      <c r="A81" s="212" t="s">
        <v>823</v>
      </c>
      <c r="B81" s="212"/>
      <c r="C81" s="211">
        <v>32297</v>
      </c>
      <c r="D81" s="210" t="s">
        <v>1629</v>
      </c>
      <c r="E81" s="209" t="s">
        <v>949</v>
      </c>
      <c r="F81" s="209">
        <v>0.17037825000000001</v>
      </c>
      <c r="G81" s="209">
        <v>1205000</v>
      </c>
      <c r="H81" s="219">
        <f t="shared" si="2"/>
        <v>205305.79125000001</v>
      </c>
    </row>
    <row r="82" spans="1:8" x14ac:dyDescent="0.25">
      <c r="A82" s="261" t="s">
        <v>822</v>
      </c>
      <c r="B82" s="261"/>
      <c r="C82" s="262">
        <v>32298</v>
      </c>
      <c r="D82" s="263" t="s">
        <v>1628</v>
      </c>
      <c r="E82" s="264" t="s">
        <v>949</v>
      </c>
      <c r="F82" s="264">
        <v>5.1318800000000001E-3</v>
      </c>
      <c r="G82" s="264">
        <v>0</v>
      </c>
      <c r="H82" s="265">
        <f t="shared" si="2"/>
        <v>0</v>
      </c>
    </row>
    <row r="83" spans="1:8" x14ac:dyDescent="0.25">
      <c r="A83" s="261" t="s">
        <v>820</v>
      </c>
      <c r="B83" s="261"/>
      <c r="C83" s="262">
        <v>32507</v>
      </c>
      <c r="D83" s="263" t="s">
        <v>1014</v>
      </c>
      <c r="E83" s="264" t="s">
        <v>949</v>
      </c>
      <c r="F83" s="264">
        <v>5.2487499999999999E-2</v>
      </c>
      <c r="G83" s="264">
        <v>850000</v>
      </c>
      <c r="H83" s="265">
        <f t="shared" si="2"/>
        <v>44614.375</v>
      </c>
    </row>
    <row r="84" spans="1:8" x14ac:dyDescent="0.25">
      <c r="A84" s="212" t="s">
        <v>922</v>
      </c>
      <c r="B84" s="212"/>
      <c r="C84" s="211">
        <v>32522</v>
      </c>
      <c r="D84" s="210" t="s">
        <v>1013</v>
      </c>
      <c r="E84" s="209" t="s">
        <v>949</v>
      </c>
      <c r="F84" s="209">
        <v>3.3457500000000002E-3</v>
      </c>
      <c r="G84" s="209">
        <v>9139715</v>
      </c>
      <c r="H84" s="219">
        <f t="shared" si="2"/>
        <v>30579.201461250002</v>
      </c>
    </row>
    <row r="85" spans="1:8" ht="26.4" x14ac:dyDescent="0.25">
      <c r="A85" s="212" t="s">
        <v>920</v>
      </c>
      <c r="B85" s="212"/>
      <c r="C85" s="211">
        <v>32538</v>
      </c>
      <c r="D85" s="210" t="s">
        <v>1012</v>
      </c>
      <c r="E85" s="209" t="s">
        <v>949</v>
      </c>
      <c r="F85" s="209">
        <v>9.1199999999999994E-5</v>
      </c>
      <c r="G85" s="209">
        <v>9613429</v>
      </c>
      <c r="H85" s="219">
        <f t="shared" si="2"/>
        <v>876.74472479999997</v>
      </c>
    </row>
    <row r="86" spans="1:8" ht="26.4" x14ac:dyDescent="0.25">
      <c r="A86" s="212" t="s">
        <v>918</v>
      </c>
      <c r="B86" s="212"/>
      <c r="C86" s="211">
        <v>33205</v>
      </c>
      <c r="D86" s="210" t="s">
        <v>1011</v>
      </c>
      <c r="E86" s="209" t="s">
        <v>875</v>
      </c>
      <c r="F86" s="209">
        <v>2.4500649999999999</v>
      </c>
      <c r="G86" s="209">
        <v>8500</v>
      </c>
      <c r="H86" s="219">
        <f t="shared" si="2"/>
        <v>20825.552499999998</v>
      </c>
    </row>
    <row r="87" spans="1:8" x14ac:dyDescent="0.25">
      <c r="A87" s="212" t="s">
        <v>916</v>
      </c>
      <c r="B87" s="212"/>
      <c r="C87" s="211">
        <v>33732</v>
      </c>
      <c r="D87" s="210" t="s">
        <v>1010</v>
      </c>
      <c r="E87" s="209" t="s">
        <v>949</v>
      </c>
      <c r="F87" s="209">
        <v>0.15104999999999999</v>
      </c>
      <c r="G87" s="209">
        <v>12946429</v>
      </c>
      <c r="H87" s="219">
        <f t="shared" si="2"/>
        <v>1955558.1004499998</v>
      </c>
    </row>
    <row r="88" spans="1:8" ht="26.4" x14ac:dyDescent="0.25">
      <c r="A88" s="212" t="s">
        <v>915</v>
      </c>
      <c r="B88" s="212"/>
      <c r="C88" s="211">
        <v>34206</v>
      </c>
      <c r="D88" s="210" t="s">
        <v>1627</v>
      </c>
      <c r="E88" s="209" t="s">
        <v>949</v>
      </c>
      <c r="F88" s="209">
        <v>1.0385E-2</v>
      </c>
      <c r="G88" s="209">
        <v>2491646</v>
      </c>
      <c r="H88" s="219">
        <f t="shared" si="2"/>
        <v>25875.743709999999</v>
      </c>
    </row>
    <row r="89" spans="1:8" x14ac:dyDescent="0.25">
      <c r="A89" s="212" t="s">
        <v>914</v>
      </c>
      <c r="B89" s="212"/>
      <c r="C89" s="211">
        <v>34265</v>
      </c>
      <c r="D89" s="210" t="s">
        <v>1626</v>
      </c>
      <c r="E89" s="209" t="s">
        <v>949</v>
      </c>
      <c r="F89" s="209">
        <v>3.168E-2</v>
      </c>
      <c r="G89" s="209">
        <v>2200000</v>
      </c>
      <c r="H89" s="219">
        <f t="shared" si="2"/>
        <v>69696</v>
      </c>
    </row>
    <row r="90" spans="1:8" ht="39.6" x14ac:dyDescent="0.25">
      <c r="A90" s="212" t="s">
        <v>912</v>
      </c>
      <c r="B90" s="212"/>
      <c r="C90" s="211">
        <v>34552</v>
      </c>
      <c r="D90" s="210" t="s">
        <v>1625</v>
      </c>
      <c r="E90" s="209" t="s">
        <v>949</v>
      </c>
      <c r="F90" s="209">
        <v>6.6E-3</v>
      </c>
      <c r="G90" s="209">
        <v>563143</v>
      </c>
      <c r="H90" s="219">
        <f t="shared" si="2"/>
        <v>3716.7438000000002</v>
      </c>
    </row>
    <row r="91" spans="1:8" x14ac:dyDescent="0.25">
      <c r="A91" s="212" t="s">
        <v>911</v>
      </c>
      <c r="B91" s="212"/>
      <c r="C91" s="211">
        <v>35319</v>
      </c>
      <c r="D91" s="210" t="s">
        <v>1009</v>
      </c>
      <c r="E91" s="209" t="s">
        <v>949</v>
      </c>
      <c r="F91" s="209">
        <v>9.5660999999999999E-4</v>
      </c>
      <c r="G91" s="209">
        <v>11250000</v>
      </c>
      <c r="H91" s="219">
        <f t="shared" si="2"/>
        <v>10761.862499999999</v>
      </c>
    </row>
    <row r="92" spans="1:8" x14ac:dyDescent="0.25">
      <c r="A92" s="212" t="s">
        <v>909</v>
      </c>
      <c r="B92" s="212"/>
      <c r="C92" s="211">
        <v>35326</v>
      </c>
      <c r="D92" s="210" t="s">
        <v>1624</v>
      </c>
      <c r="E92" s="209" t="s">
        <v>949</v>
      </c>
      <c r="F92" s="209">
        <v>8.8000000000000003E-4</v>
      </c>
      <c r="G92" s="209">
        <v>11250000</v>
      </c>
      <c r="H92" s="219">
        <f t="shared" si="2"/>
        <v>9900</v>
      </c>
    </row>
    <row r="93" spans="1:8" x14ac:dyDescent="0.25">
      <c r="A93" s="212" t="s">
        <v>907</v>
      </c>
      <c r="B93" s="212"/>
      <c r="C93" s="211">
        <v>35377</v>
      </c>
      <c r="D93" s="210" t="s">
        <v>1008</v>
      </c>
      <c r="E93" s="209" t="s">
        <v>941</v>
      </c>
      <c r="F93" s="209">
        <v>0.55500000000000005</v>
      </c>
      <c r="G93" s="209">
        <v>11250</v>
      </c>
      <c r="H93" s="219">
        <f t="shared" si="2"/>
        <v>6243.7500000000009</v>
      </c>
    </row>
    <row r="94" spans="1:8" x14ac:dyDescent="0.25">
      <c r="A94" s="212" t="s">
        <v>905</v>
      </c>
      <c r="B94" s="212"/>
      <c r="C94" s="211">
        <v>35391</v>
      </c>
      <c r="D94" s="210" t="s">
        <v>1623</v>
      </c>
      <c r="E94" s="209" t="s">
        <v>821</v>
      </c>
      <c r="F94" s="209">
        <v>1082.2449999999999</v>
      </c>
      <c r="G94" s="209">
        <v>56</v>
      </c>
      <c r="H94" s="219">
        <f t="shared" si="2"/>
        <v>60605.719999999994</v>
      </c>
    </row>
    <row r="95" spans="1:8" ht="26.4" x14ac:dyDescent="0.25">
      <c r="A95" s="212" t="s">
        <v>904</v>
      </c>
      <c r="B95" s="212"/>
      <c r="C95" s="211">
        <v>35538</v>
      </c>
      <c r="D95" s="210" t="s">
        <v>1007</v>
      </c>
      <c r="E95" s="209" t="s">
        <v>875</v>
      </c>
      <c r="F95" s="209">
        <v>5.0225175000000002</v>
      </c>
      <c r="G95" s="209">
        <v>4000</v>
      </c>
      <c r="H95" s="219">
        <f t="shared" si="2"/>
        <v>20090.07</v>
      </c>
    </row>
    <row r="96" spans="1:8" ht="39.6" x14ac:dyDescent="0.25">
      <c r="A96" s="212" t="s">
        <v>903</v>
      </c>
      <c r="B96" s="212"/>
      <c r="C96" s="211">
        <v>36010</v>
      </c>
      <c r="D96" s="210" t="s">
        <v>1622</v>
      </c>
      <c r="E96" s="209" t="s">
        <v>937</v>
      </c>
      <c r="F96" s="209">
        <v>0.3</v>
      </c>
      <c r="G96" s="209">
        <v>1500000</v>
      </c>
      <c r="H96" s="219">
        <f t="shared" si="2"/>
        <v>450000</v>
      </c>
    </row>
    <row r="97" spans="1:8" ht="26.4" x14ac:dyDescent="0.25">
      <c r="A97" s="212" t="s">
        <v>901</v>
      </c>
      <c r="B97" s="212"/>
      <c r="C97" s="211">
        <v>36028</v>
      </c>
      <c r="D97" s="210" t="s">
        <v>1621</v>
      </c>
      <c r="E97" s="209" t="s">
        <v>937</v>
      </c>
      <c r="F97" s="209">
        <v>5.8756237499999999</v>
      </c>
      <c r="G97" s="209">
        <v>3705357</v>
      </c>
      <c r="H97" s="219">
        <f t="shared" si="2"/>
        <v>21771283.591428749</v>
      </c>
    </row>
    <row r="98" spans="1:8" ht="39.6" x14ac:dyDescent="0.25">
      <c r="A98" s="212" t="s">
        <v>900</v>
      </c>
      <c r="B98" s="212"/>
      <c r="C98" s="211">
        <v>36049</v>
      </c>
      <c r="D98" s="210" t="s">
        <v>1620</v>
      </c>
      <c r="E98" s="209" t="s">
        <v>937</v>
      </c>
      <c r="F98" s="209">
        <v>0.3</v>
      </c>
      <c r="G98" s="209">
        <v>3705357</v>
      </c>
      <c r="H98" s="219">
        <f t="shared" si="2"/>
        <v>1111607.0999999999</v>
      </c>
    </row>
    <row r="99" spans="1:8" ht="26.4" x14ac:dyDescent="0.25">
      <c r="A99" s="212" t="s">
        <v>899</v>
      </c>
      <c r="B99" s="212"/>
      <c r="C99" s="211">
        <v>36053</v>
      </c>
      <c r="D99" s="210" t="s">
        <v>1006</v>
      </c>
      <c r="E99" s="209" t="s">
        <v>937</v>
      </c>
      <c r="F99" s="209">
        <v>2.266E-2</v>
      </c>
      <c r="G99" s="209">
        <v>3705357</v>
      </c>
      <c r="H99" s="219">
        <f t="shared" si="2"/>
        <v>83963.389620000002</v>
      </c>
    </row>
    <row r="100" spans="1:8" ht="39.6" x14ac:dyDescent="0.25">
      <c r="A100" s="212" t="s">
        <v>898</v>
      </c>
      <c r="B100" s="212"/>
      <c r="C100" s="211">
        <v>36057</v>
      </c>
      <c r="D100" s="210" t="s">
        <v>1619</v>
      </c>
      <c r="E100" s="209" t="s">
        <v>937</v>
      </c>
      <c r="F100" s="209">
        <v>2.226</v>
      </c>
      <c r="G100" s="209">
        <v>3705357</v>
      </c>
      <c r="H100" s="219">
        <f t="shared" si="2"/>
        <v>8248124.682</v>
      </c>
    </row>
    <row r="101" spans="1:8" ht="26.4" x14ac:dyDescent="0.25">
      <c r="A101" s="212" t="s">
        <v>897</v>
      </c>
      <c r="B101" s="212"/>
      <c r="C101" s="211">
        <v>36060</v>
      </c>
      <c r="D101" s="210" t="s">
        <v>1618</v>
      </c>
      <c r="E101" s="209" t="s">
        <v>937</v>
      </c>
      <c r="F101" s="209">
        <v>0.75814499999999996</v>
      </c>
      <c r="G101" s="209">
        <v>3705357</v>
      </c>
      <c r="H101" s="219">
        <f t="shared" si="2"/>
        <v>2809197.8827649998</v>
      </c>
    </row>
    <row r="102" spans="1:8" ht="26.4" x14ac:dyDescent="0.25">
      <c r="A102" s="212" t="s">
        <v>895</v>
      </c>
      <c r="B102" s="212"/>
      <c r="C102" s="211">
        <v>36061</v>
      </c>
      <c r="D102" s="210" t="s">
        <v>1005</v>
      </c>
      <c r="E102" s="209" t="s">
        <v>937</v>
      </c>
      <c r="F102" s="209">
        <v>0.5</v>
      </c>
      <c r="G102" s="209">
        <v>3705357</v>
      </c>
      <c r="H102" s="219">
        <f t="shared" si="2"/>
        <v>1852678.5</v>
      </c>
    </row>
    <row r="103" spans="1:8" ht="26.4" x14ac:dyDescent="0.25">
      <c r="A103" s="212" t="s">
        <v>893</v>
      </c>
      <c r="B103" s="212"/>
      <c r="C103" s="211">
        <v>36077</v>
      </c>
      <c r="D103" s="210" t="s">
        <v>1617</v>
      </c>
      <c r="E103" s="209" t="s">
        <v>937</v>
      </c>
      <c r="F103" s="209">
        <v>6.3178750000000006E-2</v>
      </c>
      <c r="G103" s="209">
        <v>1500000</v>
      </c>
      <c r="H103" s="219">
        <f t="shared" si="2"/>
        <v>94768.125000000015</v>
      </c>
    </row>
    <row r="104" spans="1:8" ht="26.4" x14ac:dyDescent="0.25">
      <c r="A104" s="212" t="s">
        <v>891</v>
      </c>
      <c r="B104" s="212"/>
      <c r="C104" s="211">
        <v>38015</v>
      </c>
      <c r="D104" s="210" t="s">
        <v>1616</v>
      </c>
      <c r="E104" s="209" t="s">
        <v>871</v>
      </c>
      <c r="F104" s="209">
        <v>20.677</v>
      </c>
      <c r="G104" s="209">
        <v>5138</v>
      </c>
      <c r="H104" s="219">
        <f t="shared" si="2"/>
        <v>106238.42599999999</v>
      </c>
    </row>
    <row r="105" spans="1:8" ht="26.4" x14ac:dyDescent="0.25">
      <c r="A105" s="212" t="s">
        <v>889</v>
      </c>
      <c r="B105" s="212"/>
      <c r="C105" s="211">
        <v>38027</v>
      </c>
      <c r="D105" s="210" t="s">
        <v>1004</v>
      </c>
      <c r="E105" s="209" t="s">
        <v>871</v>
      </c>
      <c r="F105" s="209">
        <v>47.348999999999997</v>
      </c>
      <c r="G105" s="209">
        <v>6496</v>
      </c>
      <c r="H105" s="219">
        <f t="shared" si="2"/>
        <v>307579.10399999999</v>
      </c>
    </row>
    <row r="106" spans="1:8" ht="26.4" x14ac:dyDescent="0.25">
      <c r="A106" s="212" t="s">
        <v>888</v>
      </c>
      <c r="B106" s="212"/>
      <c r="C106" s="211">
        <v>38028</v>
      </c>
      <c r="D106" s="210" t="s">
        <v>1615</v>
      </c>
      <c r="E106" s="209" t="s">
        <v>871</v>
      </c>
      <c r="F106" s="209">
        <v>38.36</v>
      </c>
      <c r="G106" s="209">
        <v>9649</v>
      </c>
      <c r="H106" s="219">
        <f t="shared" ref="H106:H169" si="3">G106*F106</f>
        <v>370135.64</v>
      </c>
    </row>
    <row r="107" spans="1:8" ht="26.4" x14ac:dyDescent="0.25">
      <c r="A107" s="212" t="s">
        <v>887</v>
      </c>
      <c r="B107" s="212"/>
      <c r="C107" s="211">
        <v>38029</v>
      </c>
      <c r="D107" s="210" t="s">
        <v>1614</v>
      </c>
      <c r="E107" s="209" t="s">
        <v>871</v>
      </c>
      <c r="F107" s="209">
        <v>3.8719999999999999</v>
      </c>
      <c r="G107" s="209">
        <v>15983</v>
      </c>
      <c r="H107" s="219">
        <f t="shared" si="3"/>
        <v>61886.175999999999</v>
      </c>
    </row>
    <row r="108" spans="1:8" x14ac:dyDescent="0.25">
      <c r="A108" s="212" t="s">
        <v>886</v>
      </c>
      <c r="B108" s="212"/>
      <c r="C108" s="211">
        <v>40713</v>
      </c>
      <c r="D108" s="210" t="s">
        <v>1613</v>
      </c>
      <c r="E108" s="209" t="s">
        <v>949</v>
      </c>
      <c r="F108" s="209">
        <v>2.6350000000000002E-3</v>
      </c>
      <c r="G108" s="209">
        <v>2491646</v>
      </c>
      <c r="H108" s="219">
        <f t="shared" si="3"/>
        <v>6565.4872100000002</v>
      </c>
    </row>
    <row r="109" spans="1:8" x14ac:dyDescent="0.25">
      <c r="A109" s="212" t="s">
        <v>885</v>
      </c>
      <c r="B109" s="212"/>
      <c r="C109" s="211">
        <v>40853</v>
      </c>
      <c r="D109" s="210" t="s">
        <v>1612</v>
      </c>
      <c r="E109" s="209" t="s">
        <v>949</v>
      </c>
      <c r="F109" s="209">
        <v>9.6000000000000002E-4</v>
      </c>
      <c r="G109" s="209">
        <v>12946429</v>
      </c>
      <c r="H109" s="219">
        <f t="shared" si="3"/>
        <v>12428.571840000001</v>
      </c>
    </row>
    <row r="110" spans="1:8" x14ac:dyDescent="0.25">
      <c r="A110" s="212" t="s">
        <v>884</v>
      </c>
      <c r="B110" s="212"/>
      <c r="C110" s="211">
        <v>41030</v>
      </c>
      <c r="D110" s="210" t="s">
        <v>1003</v>
      </c>
      <c r="E110" s="209" t="s">
        <v>949</v>
      </c>
      <c r="F110" s="209">
        <v>1.3019999999999999E-4</v>
      </c>
      <c r="G110" s="209">
        <v>18485000</v>
      </c>
      <c r="H110" s="219">
        <f t="shared" si="3"/>
        <v>2406.7469999999998</v>
      </c>
    </row>
    <row r="111" spans="1:8" x14ac:dyDescent="0.25">
      <c r="A111" s="212" t="s">
        <v>883</v>
      </c>
      <c r="B111" s="212"/>
      <c r="C111" s="211">
        <v>41152</v>
      </c>
      <c r="D111" s="210" t="s">
        <v>1611</v>
      </c>
      <c r="E111" s="209" t="s">
        <v>937</v>
      </c>
      <c r="F111" s="209">
        <v>0.2475</v>
      </c>
      <c r="G111" s="209">
        <v>430277</v>
      </c>
      <c r="H111" s="219">
        <f t="shared" si="3"/>
        <v>106493.5575</v>
      </c>
    </row>
    <row r="112" spans="1:8" x14ac:dyDescent="0.25">
      <c r="A112" s="212" t="s">
        <v>882</v>
      </c>
      <c r="B112" s="212"/>
      <c r="C112" s="211">
        <v>44059</v>
      </c>
      <c r="D112" s="210" t="s">
        <v>999</v>
      </c>
      <c r="E112" s="209" t="s">
        <v>941</v>
      </c>
      <c r="F112" s="209">
        <v>2.0303550000000001</v>
      </c>
      <c r="G112" s="209">
        <v>0</v>
      </c>
      <c r="H112" s="219">
        <f t="shared" si="3"/>
        <v>0</v>
      </c>
    </row>
    <row r="113" spans="1:8" x14ac:dyDescent="0.25">
      <c r="A113" s="212" t="s">
        <v>881</v>
      </c>
      <c r="B113" s="212"/>
      <c r="C113" s="211">
        <v>44330</v>
      </c>
      <c r="D113" s="210" t="s">
        <v>1610</v>
      </c>
      <c r="E113" s="209" t="s">
        <v>875</v>
      </c>
      <c r="F113" s="209">
        <v>2.5</v>
      </c>
      <c r="G113" s="209">
        <v>340000</v>
      </c>
      <c r="H113" s="219">
        <f t="shared" si="3"/>
        <v>850000</v>
      </c>
    </row>
    <row r="114" spans="1:8" x14ac:dyDescent="0.25">
      <c r="A114" s="212" t="s">
        <v>880</v>
      </c>
      <c r="B114" s="212"/>
      <c r="C114" s="211">
        <v>44346</v>
      </c>
      <c r="D114" s="210" t="s">
        <v>1609</v>
      </c>
      <c r="E114" s="209" t="s">
        <v>871</v>
      </c>
      <c r="F114" s="209">
        <v>415.61500000000001</v>
      </c>
      <c r="G114" s="209">
        <v>6087</v>
      </c>
      <c r="H114" s="219">
        <f t="shared" si="3"/>
        <v>2529848.5049999999</v>
      </c>
    </row>
    <row r="115" spans="1:8" x14ac:dyDescent="0.25">
      <c r="A115" s="212" t="s">
        <v>879</v>
      </c>
      <c r="B115" s="212"/>
      <c r="C115" s="211">
        <v>44354</v>
      </c>
      <c r="D115" s="210" t="s">
        <v>1608</v>
      </c>
      <c r="E115" s="209" t="s">
        <v>871</v>
      </c>
      <c r="F115" s="209">
        <v>51.964500000000001</v>
      </c>
      <c r="G115" s="209">
        <v>3750</v>
      </c>
      <c r="H115" s="219">
        <f t="shared" si="3"/>
        <v>194866.875</v>
      </c>
    </row>
    <row r="116" spans="1:8" x14ac:dyDescent="0.25">
      <c r="A116" s="212" t="s">
        <v>878</v>
      </c>
      <c r="B116" s="212"/>
      <c r="C116" s="211">
        <v>44356</v>
      </c>
      <c r="D116" s="210" t="s">
        <v>997</v>
      </c>
      <c r="E116" s="209" t="s">
        <v>875</v>
      </c>
      <c r="F116" s="209">
        <v>1.55</v>
      </c>
      <c r="G116" s="209">
        <v>37500</v>
      </c>
      <c r="H116" s="219">
        <f t="shared" si="3"/>
        <v>58125</v>
      </c>
    </row>
    <row r="117" spans="1:8" x14ac:dyDescent="0.25">
      <c r="A117" s="212" t="s">
        <v>877</v>
      </c>
      <c r="B117" s="212"/>
      <c r="C117" s="211">
        <v>44564</v>
      </c>
      <c r="D117" s="210" t="s">
        <v>995</v>
      </c>
      <c r="E117" s="209" t="s">
        <v>949</v>
      </c>
      <c r="F117" s="209">
        <v>5.1999999999999998E-2</v>
      </c>
      <c r="G117" s="209">
        <v>11116071</v>
      </c>
      <c r="H117" s="219">
        <f t="shared" si="3"/>
        <v>578035.69199999992</v>
      </c>
    </row>
    <row r="118" spans="1:8" x14ac:dyDescent="0.25">
      <c r="A118" s="212" t="s">
        <v>876</v>
      </c>
      <c r="B118" s="212"/>
      <c r="C118" s="211">
        <v>44695</v>
      </c>
      <c r="D118" s="210" t="s">
        <v>993</v>
      </c>
      <c r="E118" s="209" t="s">
        <v>875</v>
      </c>
      <c r="F118" s="209">
        <v>3.48</v>
      </c>
      <c r="G118" s="209">
        <v>2800</v>
      </c>
      <c r="H118" s="219">
        <f t="shared" si="3"/>
        <v>9744</v>
      </c>
    </row>
    <row r="119" spans="1:8" x14ac:dyDescent="0.25">
      <c r="A119" s="212" t="s">
        <v>874</v>
      </c>
      <c r="B119" s="212"/>
      <c r="C119" s="211">
        <v>45037</v>
      </c>
      <c r="D119" s="210" t="s">
        <v>989</v>
      </c>
      <c r="E119" s="209" t="s">
        <v>949</v>
      </c>
      <c r="F119" s="209">
        <v>7.7499999999999997E-4</v>
      </c>
      <c r="G119" s="209">
        <v>1334840</v>
      </c>
      <c r="H119" s="219">
        <f t="shared" si="3"/>
        <v>1034.501</v>
      </c>
    </row>
    <row r="120" spans="1:8" ht="26.4" x14ac:dyDescent="0.25">
      <c r="A120" s="212" t="s">
        <v>873</v>
      </c>
      <c r="B120" s="212"/>
      <c r="C120" s="211">
        <v>45407</v>
      </c>
      <c r="D120" s="210" t="s">
        <v>983</v>
      </c>
      <c r="E120" s="209" t="s">
        <v>941</v>
      </c>
      <c r="F120" s="209">
        <v>0.93440000000000001</v>
      </c>
      <c r="G120" s="209">
        <v>66964</v>
      </c>
      <c r="H120" s="219">
        <f t="shared" si="3"/>
        <v>62571.161599999999</v>
      </c>
    </row>
    <row r="121" spans="1:8" ht="26.4" x14ac:dyDescent="0.25">
      <c r="A121" s="212" t="s">
        <v>870</v>
      </c>
      <c r="B121" s="212"/>
      <c r="C121" s="211">
        <v>45978</v>
      </c>
      <c r="D121" s="210" t="s">
        <v>975</v>
      </c>
      <c r="E121" s="209" t="s">
        <v>941</v>
      </c>
      <c r="F121" s="209">
        <v>0.80610000000000004</v>
      </c>
      <c r="G121" s="209">
        <v>2450</v>
      </c>
      <c r="H121" s="219">
        <f t="shared" si="3"/>
        <v>1974.9450000000002</v>
      </c>
    </row>
    <row r="122" spans="1:8" x14ac:dyDescent="0.25">
      <c r="A122" s="212" t="s">
        <v>869</v>
      </c>
      <c r="B122" s="212"/>
      <c r="C122" s="211">
        <v>46093</v>
      </c>
      <c r="D122" s="210" t="s">
        <v>973</v>
      </c>
      <c r="E122" s="209" t="s">
        <v>941</v>
      </c>
      <c r="F122" s="209">
        <v>1.1279999999999999</v>
      </c>
      <c r="G122" s="209">
        <v>5500</v>
      </c>
      <c r="H122" s="219">
        <f t="shared" si="3"/>
        <v>6203.9999999999991</v>
      </c>
    </row>
    <row r="123" spans="1:8" x14ac:dyDescent="0.25">
      <c r="A123" s="212" t="s">
        <v>1002</v>
      </c>
      <c r="B123" s="212"/>
      <c r="C123" s="211">
        <v>46094</v>
      </c>
      <c r="D123" s="210" t="s">
        <v>971</v>
      </c>
      <c r="E123" s="209" t="s">
        <v>941</v>
      </c>
      <c r="F123" s="209">
        <v>5.64E-3</v>
      </c>
      <c r="G123" s="209">
        <v>5500</v>
      </c>
      <c r="H123" s="219">
        <f t="shared" si="3"/>
        <v>31.02</v>
      </c>
    </row>
    <row r="124" spans="1:8" x14ac:dyDescent="0.25">
      <c r="A124" s="212" t="s">
        <v>1001</v>
      </c>
      <c r="B124" s="212"/>
      <c r="C124" s="211">
        <v>46095</v>
      </c>
      <c r="D124" s="210" t="s">
        <v>969</v>
      </c>
      <c r="E124" s="209" t="s">
        <v>941</v>
      </c>
      <c r="F124" s="209">
        <v>11.960100000000001</v>
      </c>
      <c r="G124" s="209">
        <v>5500</v>
      </c>
      <c r="H124" s="219">
        <f t="shared" si="3"/>
        <v>65780.55</v>
      </c>
    </row>
    <row r="125" spans="1:8" ht="26.4" x14ac:dyDescent="0.25">
      <c r="A125" s="212" t="s">
        <v>1000</v>
      </c>
      <c r="B125" s="212"/>
      <c r="C125" s="211">
        <v>46186</v>
      </c>
      <c r="D125" s="210" t="s">
        <v>966</v>
      </c>
      <c r="E125" s="209" t="s">
        <v>871</v>
      </c>
      <c r="F125" s="209">
        <v>1.996</v>
      </c>
      <c r="G125" s="209">
        <v>9747</v>
      </c>
      <c r="H125" s="219">
        <f t="shared" si="3"/>
        <v>19455.011999999999</v>
      </c>
    </row>
    <row r="126" spans="1:8" ht="26.4" x14ac:dyDescent="0.25">
      <c r="A126" s="212" t="s">
        <v>998</v>
      </c>
      <c r="B126" s="212"/>
      <c r="C126" s="211">
        <v>46187</v>
      </c>
      <c r="D126" s="210" t="s">
        <v>964</v>
      </c>
      <c r="E126" s="209" t="s">
        <v>871</v>
      </c>
      <c r="F126" s="209">
        <v>12.974</v>
      </c>
      <c r="G126" s="209">
        <v>23304</v>
      </c>
      <c r="H126" s="219">
        <f t="shared" si="3"/>
        <v>302346.09600000002</v>
      </c>
    </row>
    <row r="127" spans="1:8" x14ac:dyDescent="0.25">
      <c r="A127" s="212" t="s">
        <v>996</v>
      </c>
      <c r="B127" s="212"/>
      <c r="C127" s="211">
        <v>47801</v>
      </c>
      <c r="D127" s="210" t="s">
        <v>961</v>
      </c>
      <c r="E127" s="209" t="s">
        <v>871</v>
      </c>
      <c r="F127" s="209">
        <v>62.432499999999997</v>
      </c>
      <c r="G127" s="209">
        <v>19643</v>
      </c>
      <c r="H127" s="219">
        <f t="shared" si="3"/>
        <v>1226361.5974999999</v>
      </c>
    </row>
    <row r="128" spans="1:8" x14ac:dyDescent="0.25">
      <c r="A128" s="212" t="s">
        <v>994</v>
      </c>
      <c r="B128" s="212"/>
      <c r="C128" s="211">
        <v>49329</v>
      </c>
      <c r="D128" s="210" t="s">
        <v>1607</v>
      </c>
      <c r="E128" s="209" t="s">
        <v>871</v>
      </c>
      <c r="F128" s="209">
        <v>1046.9024999999999</v>
      </c>
      <c r="G128" s="209">
        <v>6214</v>
      </c>
      <c r="H128" s="219">
        <f t="shared" si="3"/>
        <v>6505452.1349999998</v>
      </c>
    </row>
    <row r="129" spans="1:8" x14ac:dyDescent="0.25">
      <c r="A129" s="212" t="s">
        <v>992</v>
      </c>
      <c r="B129" s="212"/>
      <c r="C129" s="211">
        <v>49330</v>
      </c>
      <c r="D129" s="210" t="s">
        <v>1606</v>
      </c>
      <c r="E129" s="209" t="s">
        <v>821</v>
      </c>
      <c r="F129" s="209">
        <v>615.82500000000005</v>
      </c>
      <c r="G129" s="209">
        <v>1200</v>
      </c>
      <c r="H129" s="219">
        <f t="shared" si="3"/>
        <v>738990</v>
      </c>
    </row>
    <row r="130" spans="1:8" x14ac:dyDescent="0.25">
      <c r="A130" s="212" t="s">
        <v>991</v>
      </c>
      <c r="B130" s="212"/>
      <c r="C130" s="211">
        <v>49331</v>
      </c>
      <c r="D130" s="210" t="s">
        <v>1605</v>
      </c>
      <c r="E130" s="209" t="s">
        <v>821</v>
      </c>
      <c r="F130" s="209">
        <v>246.33</v>
      </c>
      <c r="G130" s="209">
        <v>1200</v>
      </c>
      <c r="H130" s="219">
        <f t="shared" si="3"/>
        <v>295596</v>
      </c>
    </row>
    <row r="131" spans="1:8" x14ac:dyDescent="0.25">
      <c r="A131" s="212" t="s">
        <v>990</v>
      </c>
      <c r="B131" s="212"/>
      <c r="C131" s="211">
        <v>49332</v>
      </c>
      <c r="D131" s="210" t="s">
        <v>1604</v>
      </c>
      <c r="E131" s="209" t="s">
        <v>821</v>
      </c>
      <c r="F131" s="209">
        <v>147.798</v>
      </c>
      <c r="G131" s="209">
        <v>1200</v>
      </c>
      <c r="H131" s="219">
        <f t="shared" si="3"/>
        <v>177357.6</v>
      </c>
    </row>
    <row r="132" spans="1:8" x14ac:dyDescent="0.25">
      <c r="A132" s="212" t="s">
        <v>988</v>
      </c>
      <c r="B132" s="212"/>
      <c r="C132" s="211">
        <v>49333</v>
      </c>
      <c r="D132" s="210" t="s">
        <v>1603</v>
      </c>
      <c r="E132" s="209" t="s">
        <v>821</v>
      </c>
      <c r="F132" s="209">
        <v>147.798</v>
      </c>
      <c r="G132" s="209">
        <v>1200</v>
      </c>
      <c r="H132" s="219">
        <f t="shared" si="3"/>
        <v>177357.6</v>
      </c>
    </row>
    <row r="133" spans="1:8" x14ac:dyDescent="0.25">
      <c r="A133" s="212" t="s">
        <v>987</v>
      </c>
      <c r="B133" s="212"/>
      <c r="C133" s="211">
        <v>49334</v>
      </c>
      <c r="D133" s="210" t="s">
        <v>1602</v>
      </c>
      <c r="E133" s="209" t="s">
        <v>821</v>
      </c>
      <c r="F133" s="209">
        <v>307.91250000000002</v>
      </c>
      <c r="G133" s="209">
        <v>1200</v>
      </c>
      <c r="H133" s="219">
        <f t="shared" si="3"/>
        <v>369495</v>
      </c>
    </row>
    <row r="134" spans="1:8" x14ac:dyDescent="0.25">
      <c r="A134" s="212" t="s">
        <v>986</v>
      </c>
      <c r="B134" s="212"/>
      <c r="C134" s="211">
        <v>49353</v>
      </c>
      <c r="D134" s="210" t="s">
        <v>959</v>
      </c>
      <c r="E134" s="209" t="s">
        <v>821</v>
      </c>
      <c r="F134" s="209">
        <v>2</v>
      </c>
      <c r="G134" s="209">
        <v>500</v>
      </c>
      <c r="H134" s="219">
        <f t="shared" si="3"/>
        <v>1000</v>
      </c>
    </row>
    <row r="135" spans="1:8" x14ac:dyDescent="0.25">
      <c r="A135" s="212" t="s">
        <v>985</v>
      </c>
      <c r="B135" s="212"/>
      <c r="C135" s="211">
        <v>53445</v>
      </c>
      <c r="D135" s="210" t="s">
        <v>956</v>
      </c>
      <c r="E135" s="209" t="s">
        <v>875</v>
      </c>
      <c r="F135" s="209">
        <v>8.93</v>
      </c>
      <c r="G135" s="209">
        <v>105000</v>
      </c>
      <c r="H135" s="219">
        <f t="shared" si="3"/>
        <v>937650</v>
      </c>
    </row>
    <row r="136" spans="1:8" ht="26.4" x14ac:dyDescent="0.25">
      <c r="A136" s="212" t="s">
        <v>984</v>
      </c>
      <c r="B136" s="212"/>
      <c r="C136" s="211">
        <v>54118</v>
      </c>
      <c r="D136" s="210" t="s">
        <v>955</v>
      </c>
      <c r="E136" s="209" t="s">
        <v>821</v>
      </c>
      <c r="F136" s="209">
        <v>1</v>
      </c>
      <c r="G136" s="209">
        <v>54685</v>
      </c>
      <c r="H136" s="219">
        <f t="shared" si="3"/>
        <v>54685</v>
      </c>
    </row>
    <row r="137" spans="1:8" x14ac:dyDescent="0.25">
      <c r="A137" s="212" t="s">
        <v>982</v>
      </c>
      <c r="B137" s="212"/>
      <c r="C137" s="211">
        <v>55208</v>
      </c>
      <c r="D137" s="210" t="s">
        <v>1601</v>
      </c>
      <c r="E137" s="209" t="s">
        <v>1600</v>
      </c>
      <c r="F137" s="209">
        <v>1</v>
      </c>
      <c r="G137" s="209">
        <v>395000</v>
      </c>
      <c r="H137" s="219">
        <f t="shared" si="3"/>
        <v>395000</v>
      </c>
    </row>
    <row r="138" spans="1:8" ht="26.4" x14ac:dyDescent="0.25">
      <c r="A138" s="212" t="s">
        <v>981</v>
      </c>
      <c r="B138" s="212"/>
      <c r="C138" s="211">
        <v>55319</v>
      </c>
      <c r="D138" s="210" t="s">
        <v>1599</v>
      </c>
      <c r="E138" s="209" t="s">
        <v>821</v>
      </c>
      <c r="F138" s="209">
        <v>28.34</v>
      </c>
      <c r="G138" s="209">
        <v>9700</v>
      </c>
      <c r="H138" s="219">
        <f t="shared" si="3"/>
        <v>274898</v>
      </c>
    </row>
    <row r="139" spans="1:8" x14ac:dyDescent="0.25">
      <c r="A139" s="212" t="s">
        <v>980</v>
      </c>
      <c r="B139" s="212"/>
      <c r="C139" s="211">
        <v>58129</v>
      </c>
      <c r="D139" s="210" t="s">
        <v>954</v>
      </c>
      <c r="E139" s="209" t="s">
        <v>821</v>
      </c>
      <c r="F139" s="209">
        <v>1</v>
      </c>
      <c r="G139" s="209">
        <v>482143</v>
      </c>
      <c r="H139" s="219">
        <f t="shared" si="3"/>
        <v>482143</v>
      </c>
    </row>
    <row r="140" spans="1:8" x14ac:dyDescent="0.25">
      <c r="A140" s="212" t="s">
        <v>979</v>
      </c>
      <c r="B140" s="212"/>
      <c r="C140" s="211">
        <v>58180</v>
      </c>
      <c r="D140" s="210" t="s">
        <v>1598</v>
      </c>
      <c r="E140" s="209" t="s">
        <v>949</v>
      </c>
      <c r="F140" s="209">
        <v>1.9324999999999998E-2</v>
      </c>
      <c r="G140" s="209">
        <v>7200000</v>
      </c>
      <c r="H140" s="219">
        <f t="shared" si="3"/>
        <v>139140</v>
      </c>
    </row>
    <row r="141" spans="1:8" ht="26.4" x14ac:dyDescent="0.25">
      <c r="A141" s="212" t="s">
        <v>978</v>
      </c>
      <c r="B141" s="212"/>
      <c r="C141" s="211">
        <v>65140</v>
      </c>
      <c r="D141" s="210" t="s">
        <v>951</v>
      </c>
      <c r="E141" s="209" t="s">
        <v>949</v>
      </c>
      <c r="F141" s="209">
        <v>3.4799999999999998E-2</v>
      </c>
      <c r="G141" s="209">
        <v>8214286</v>
      </c>
      <c r="H141" s="219">
        <f t="shared" si="3"/>
        <v>285857.15279999998</v>
      </c>
    </row>
    <row r="142" spans="1:8" ht="26.4" x14ac:dyDescent="0.25">
      <c r="A142" s="212" t="s">
        <v>977</v>
      </c>
      <c r="B142" s="212"/>
      <c r="C142" s="211">
        <v>65851</v>
      </c>
      <c r="D142" s="210" t="s">
        <v>950</v>
      </c>
      <c r="E142" s="209" t="s">
        <v>949</v>
      </c>
      <c r="F142" s="209">
        <v>3.0000000000000001E-6</v>
      </c>
      <c r="G142" s="209">
        <v>16072000</v>
      </c>
      <c r="H142" s="219">
        <f t="shared" si="3"/>
        <v>48.216000000000001</v>
      </c>
    </row>
    <row r="143" spans="1:8" ht="26.4" x14ac:dyDescent="0.25">
      <c r="A143" s="212" t="s">
        <v>976</v>
      </c>
      <c r="B143" s="212"/>
      <c r="C143" s="211">
        <v>74234</v>
      </c>
      <c r="D143" s="210" t="s">
        <v>1597</v>
      </c>
      <c r="E143" s="209" t="s">
        <v>875</v>
      </c>
      <c r="F143" s="209">
        <v>107.00749999999999</v>
      </c>
      <c r="G143" s="209">
        <v>1500</v>
      </c>
      <c r="H143" s="219">
        <f t="shared" si="3"/>
        <v>160511.25</v>
      </c>
    </row>
    <row r="144" spans="1:8" ht="26.4" x14ac:dyDescent="0.25">
      <c r="A144" s="212" t="s">
        <v>974</v>
      </c>
      <c r="B144" s="212"/>
      <c r="C144" s="211">
        <v>74742</v>
      </c>
      <c r="D144" s="210" t="s">
        <v>948</v>
      </c>
      <c r="E144" s="209" t="s">
        <v>940</v>
      </c>
      <c r="F144" s="209">
        <v>1</v>
      </c>
      <c r="G144" s="209">
        <v>453571</v>
      </c>
      <c r="H144" s="219">
        <f t="shared" si="3"/>
        <v>453571</v>
      </c>
    </row>
    <row r="145" spans="1:8" ht="26.4" x14ac:dyDescent="0.25">
      <c r="A145" s="212" t="s">
        <v>972</v>
      </c>
      <c r="B145" s="212"/>
      <c r="C145" s="211">
        <v>76853</v>
      </c>
      <c r="D145" s="210" t="s">
        <v>947</v>
      </c>
      <c r="E145" s="209" t="s">
        <v>941</v>
      </c>
      <c r="F145" s="209">
        <v>1.8635999999999999</v>
      </c>
      <c r="G145" s="209">
        <v>16072</v>
      </c>
      <c r="H145" s="219">
        <f t="shared" si="3"/>
        <v>29951.779199999997</v>
      </c>
    </row>
    <row r="146" spans="1:8" ht="39.6" x14ac:dyDescent="0.25">
      <c r="A146" s="212" t="s">
        <v>970</v>
      </c>
      <c r="B146" s="212"/>
      <c r="C146" s="211">
        <v>80625</v>
      </c>
      <c r="D146" s="210" t="s">
        <v>946</v>
      </c>
      <c r="E146" s="209" t="s">
        <v>821</v>
      </c>
      <c r="F146" s="209">
        <v>49.786250000000003</v>
      </c>
      <c r="G146" s="209">
        <v>48214</v>
      </c>
      <c r="H146" s="219">
        <f t="shared" si="3"/>
        <v>2400394.2575000003</v>
      </c>
    </row>
    <row r="147" spans="1:8" ht="26.4" x14ac:dyDescent="0.25">
      <c r="A147" s="212" t="s">
        <v>968</v>
      </c>
      <c r="B147" s="212"/>
      <c r="C147" s="211">
        <v>83171</v>
      </c>
      <c r="D147" s="210" t="s">
        <v>945</v>
      </c>
      <c r="E147" s="209" t="s">
        <v>875</v>
      </c>
      <c r="F147" s="209">
        <v>170.08500000000001</v>
      </c>
      <c r="G147" s="209">
        <v>2500</v>
      </c>
      <c r="H147" s="219">
        <f t="shared" si="3"/>
        <v>425212.5</v>
      </c>
    </row>
    <row r="148" spans="1:8" ht="26.4" x14ac:dyDescent="0.25">
      <c r="A148" s="212" t="s">
        <v>967</v>
      </c>
      <c r="B148" s="212"/>
      <c r="C148" s="211">
        <v>85343</v>
      </c>
      <c r="D148" s="210" t="s">
        <v>944</v>
      </c>
      <c r="E148" s="209" t="s">
        <v>871</v>
      </c>
      <c r="F148" s="209">
        <v>19.5</v>
      </c>
      <c r="G148" s="209">
        <v>48438</v>
      </c>
      <c r="H148" s="219">
        <f t="shared" si="3"/>
        <v>944541</v>
      </c>
    </row>
    <row r="149" spans="1:8" ht="26.4" x14ac:dyDescent="0.25">
      <c r="A149" s="212" t="s">
        <v>965</v>
      </c>
      <c r="B149" s="212"/>
      <c r="C149" s="211">
        <v>85918</v>
      </c>
      <c r="D149" s="210" t="s">
        <v>943</v>
      </c>
      <c r="E149" s="209" t="s">
        <v>875</v>
      </c>
      <c r="F149" s="209">
        <v>173.42</v>
      </c>
      <c r="G149" s="209">
        <v>75893</v>
      </c>
      <c r="H149" s="219">
        <f t="shared" si="3"/>
        <v>13161364.059999999</v>
      </c>
    </row>
    <row r="150" spans="1:8" ht="39.6" x14ac:dyDescent="0.25">
      <c r="A150" s="212" t="s">
        <v>963</v>
      </c>
      <c r="B150" s="212"/>
      <c r="C150" s="211">
        <v>97117</v>
      </c>
      <c r="D150" s="210" t="s">
        <v>942</v>
      </c>
      <c r="E150" s="209" t="s">
        <v>941</v>
      </c>
      <c r="F150" s="209">
        <v>6.9800000000000001E-2</v>
      </c>
      <c r="G150" s="209">
        <v>3200</v>
      </c>
      <c r="H150" s="219">
        <f t="shared" si="3"/>
        <v>223.36</v>
      </c>
    </row>
    <row r="151" spans="1:8" ht="26.4" x14ac:dyDescent="0.25">
      <c r="A151" s="212" t="s">
        <v>962</v>
      </c>
      <c r="B151" s="212"/>
      <c r="C151" s="211">
        <v>99999</v>
      </c>
      <c r="D151" s="210" t="s">
        <v>1596</v>
      </c>
      <c r="E151" s="209" t="s">
        <v>949</v>
      </c>
      <c r="F151" s="209">
        <v>17.436462500000001</v>
      </c>
      <c r="G151" s="209">
        <v>0</v>
      </c>
      <c r="H151" s="219">
        <f t="shared" si="3"/>
        <v>0</v>
      </c>
    </row>
    <row r="152" spans="1:8" ht="26.4" x14ac:dyDescent="0.25">
      <c r="A152" s="212" t="s">
        <v>960</v>
      </c>
      <c r="B152" s="212"/>
      <c r="C152" s="211">
        <v>444403</v>
      </c>
      <c r="D152" s="210" t="s">
        <v>1595</v>
      </c>
      <c r="E152" s="209" t="s">
        <v>875</v>
      </c>
      <c r="F152" s="209">
        <v>72.599999999999994</v>
      </c>
      <c r="G152" s="209">
        <v>580357</v>
      </c>
      <c r="H152" s="219">
        <f t="shared" si="3"/>
        <v>42133918.199999996</v>
      </c>
    </row>
    <row r="153" spans="1:8" ht="26.4" x14ac:dyDescent="0.25">
      <c r="A153" s="212" t="s">
        <v>958</v>
      </c>
      <c r="B153" s="212"/>
      <c r="C153" s="211">
        <v>444437</v>
      </c>
      <c r="D153" s="210" t="s">
        <v>939</v>
      </c>
      <c r="E153" s="209" t="s">
        <v>875</v>
      </c>
      <c r="F153" s="209">
        <v>30.425000000000001</v>
      </c>
      <c r="G153" s="209">
        <v>616071</v>
      </c>
      <c r="H153" s="219">
        <f t="shared" si="3"/>
        <v>18743960.175000001</v>
      </c>
    </row>
    <row r="154" spans="1:8" ht="26.4" x14ac:dyDescent="0.25">
      <c r="A154" s="212" t="s">
        <v>957</v>
      </c>
      <c r="B154" s="212"/>
      <c r="C154" s="211">
        <v>460483</v>
      </c>
      <c r="D154" s="210" t="s">
        <v>1594</v>
      </c>
      <c r="E154" s="209" t="s">
        <v>875</v>
      </c>
      <c r="F154" s="209">
        <v>221.697</v>
      </c>
      <c r="G154" s="209">
        <v>16250</v>
      </c>
      <c r="H154" s="219">
        <f t="shared" si="3"/>
        <v>3602576.25</v>
      </c>
    </row>
    <row r="155" spans="1:8" x14ac:dyDescent="0.25">
      <c r="A155" s="212" t="s">
        <v>863</v>
      </c>
      <c r="B155" s="212" t="s">
        <v>872</v>
      </c>
      <c r="C155" s="211"/>
      <c r="D155" s="210" t="s">
        <v>936</v>
      </c>
      <c r="E155" s="209" t="s">
        <v>871</v>
      </c>
      <c r="F155" s="209">
        <v>87.5</v>
      </c>
      <c r="G155" s="209">
        <v>19643</v>
      </c>
      <c r="H155" s="219">
        <f t="shared" si="3"/>
        <v>1718762.5</v>
      </c>
    </row>
    <row r="156" spans="1:8" x14ac:dyDescent="0.25">
      <c r="A156" s="212" t="s">
        <v>862</v>
      </c>
      <c r="B156" s="212" t="s">
        <v>872</v>
      </c>
      <c r="C156" s="211"/>
      <c r="D156" s="210" t="s">
        <v>1593</v>
      </c>
      <c r="E156" s="209" t="s">
        <v>875</v>
      </c>
      <c r="F156" s="209">
        <v>387.2</v>
      </c>
      <c r="G156" s="209">
        <v>64286</v>
      </c>
      <c r="H156" s="219">
        <f t="shared" si="3"/>
        <v>24891539.199999999</v>
      </c>
    </row>
    <row r="157" spans="1:8" ht="52.8" x14ac:dyDescent="0.25">
      <c r="A157" s="212" t="s">
        <v>861</v>
      </c>
      <c r="B157" s="212" t="s">
        <v>872</v>
      </c>
      <c r="C157" s="211"/>
      <c r="D157" s="210" t="s">
        <v>935</v>
      </c>
      <c r="E157" s="209" t="s">
        <v>202</v>
      </c>
      <c r="F157" s="209">
        <v>1.9E-2</v>
      </c>
      <c r="G157" s="209">
        <v>900000</v>
      </c>
      <c r="H157" s="219">
        <f t="shared" si="3"/>
        <v>17100</v>
      </c>
    </row>
    <row r="158" spans="1:8" ht="66" x14ac:dyDescent="0.25">
      <c r="A158" s="212" t="s">
        <v>860</v>
      </c>
      <c r="B158" s="212" t="s">
        <v>872</v>
      </c>
      <c r="C158" s="211"/>
      <c r="D158" s="210" t="s">
        <v>934</v>
      </c>
      <c r="E158" s="209" t="s">
        <v>933</v>
      </c>
      <c r="F158" s="209">
        <v>0.01</v>
      </c>
      <c r="G158" s="209">
        <v>900000</v>
      </c>
      <c r="H158" s="219">
        <f t="shared" si="3"/>
        <v>9000</v>
      </c>
    </row>
    <row r="159" spans="1:8" x14ac:dyDescent="0.25">
      <c r="A159" s="212" t="s">
        <v>859</v>
      </c>
      <c r="B159" s="212" t="s">
        <v>872</v>
      </c>
      <c r="C159" s="211"/>
      <c r="D159" s="210" t="s">
        <v>932</v>
      </c>
      <c r="E159" s="209" t="s">
        <v>821</v>
      </c>
      <c r="F159" s="209">
        <v>9</v>
      </c>
      <c r="G159" s="209">
        <v>12768</v>
      </c>
      <c r="H159" s="219">
        <f t="shared" si="3"/>
        <v>114912</v>
      </c>
    </row>
    <row r="160" spans="1:8" x14ac:dyDescent="0.25">
      <c r="A160" s="212" t="s">
        <v>858</v>
      </c>
      <c r="B160" s="212" t="s">
        <v>872</v>
      </c>
      <c r="C160" s="211"/>
      <c r="D160" s="210" t="s">
        <v>931</v>
      </c>
      <c r="E160" s="209" t="s">
        <v>821</v>
      </c>
      <c r="F160" s="209">
        <v>10</v>
      </c>
      <c r="G160" s="209">
        <v>12768</v>
      </c>
      <c r="H160" s="219">
        <f t="shared" si="3"/>
        <v>127680</v>
      </c>
    </row>
    <row r="161" spans="1:8" x14ac:dyDescent="0.25">
      <c r="A161" s="212" t="s">
        <v>857</v>
      </c>
      <c r="B161" s="212" t="s">
        <v>872</v>
      </c>
      <c r="C161" s="211"/>
      <c r="D161" s="210" t="s">
        <v>1592</v>
      </c>
      <c r="E161" s="209" t="s">
        <v>821</v>
      </c>
      <c r="F161" s="209">
        <v>6</v>
      </c>
      <c r="G161" s="209">
        <v>40179</v>
      </c>
      <c r="H161" s="219">
        <f t="shared" si="3"/>
        <v>241074</v>
      </c>
    </row>
    <row r="162" spans="1:8" ht="26.4" x14ac:dyDescent="0.25">
      <c r="A162" s="212" t="s">
        <v>856</v>
      </c>
      <c r="B162" s="212" t="s">
        <v>872</v>
      </c>
      <c r="C162" s="211"/>
      <c r="D162" s="210" t="s">
        <v>930</v>
      </c>
      <c r="E162" s="209" t="s">
        <v>821</v>
      </c>
      <c r="F162" s="209">
        <v>4</v>
      </c>
      <c r="G162" s="209">
        <v>133482</v>
      </c>
      <c r="H162" s="219">
        <f t="shared" si="3"/>
        <v>533928</v>
      </c>
    </row>
    <row r="163" spans="1:8" x14ac:dyDescent="0.25">
      <c r="A163" s="212" t="s">
        <v>855</v>
      </c>
      <c r="B163" s="212" t="s">
        <v>872</v>
      </c>
      <c r="C163" s="211"/>
      <c r="D163" s="210" t="s">
        <v>1591</v>
      </c>
      <c r="E163" s="209" t="s">
        <v>821</v>
      </c>
      <c r="F163" s="209">
        <v>4</v>
      </c>
      <c r="G163" s="209">
        <v>138393</v>
      </c>
      <c r="H163" s="219">
        <f t="shared" si="3"/>
        <v>553572</v>
      </c>
    </row>
    <row r="164" spans="1:8" x14ac:dyDescent="0.25">
      <c r="A164" s="212" t="s">
        <v>854</v>
      </c>
      <c r="B164" s="212" t="s">
        <v>872</v>
      </c>
      <c r="C164" s="211"/>
      <c r="D164" s="210" t="s">
        <v>1590</v>
      </c>
      <c r="E164" s="209" t="s">
        <v>821</v>
      </c>
      <c r="F164" s="209">
        <v>1</v>
      </c>
      <c r="G164" s="209">
        <v>69643</v>
      </c>
      <c r="H164" s="219">
        <f t="shared" si="3"/>
        <v>69643</v>
      </c>
    </row>
    <row r="165" spans="1:8" x14ac:dyDescent="0.25">
      <c r="A165" s="212" t="s">
        <v>853</v>
      </c>
      <c r="B165" s="212" t="s">
        <v>872</v>
      </c>
      <c r="C165" s="211"/>
      <c r="D165" s="210" t="s">
        <v>929</v>
      </c>
      <c r="E165" s="209" t="s">
        <v>871</v>
      </c>
      <c r="F165" s="209">
        <v>49</v>
      </c>
      <c r="G165" s="209">
        <v>800</v>
      </c>
      <c r="H165" s="219">
        <f t="shared" si="3"/>
        <v>39200</v>
      </c>
    </row>
    <row r="166" spans="1:8" x14ac:dyDescent="0.25">
      <c r="A166" s="212" t="s">
        <v>852</v>
      </c>
      <c r="B166" s="212" t="s">
        <v>872</v>
      </c>
      <c r="C166" s="211"/>
      <c r="D166" s="210" t="s">
        <v>928</v>
      </c>
      <c r="E166" s="209" t="s">
        <v>871</v>
      </c>
      <c r="F166" s="209">
        <v>10.5</v>
      </c>
      <c r="G166" s="209">
        <v>16170</v>
      </c>
      <c r="H166" s="219">
        <f t="shared" si="3"/>
        <v>169785</v>
      </c>
    </row>
    <row r="167" spans="1:8" x14ac:dyDescent="0.25">
      <c r="A167" s="212" t="s">
        <v>851</v>
      </c>
      <c r="B167" s="212" t="s">
        <v>872</v>
      </c>
      <c r="C167" s="211"/>
      <c r="D167" s="210" t="s">
        <v>1589</v>
      </c>
      <c r="E167" s="209" t="s">
        <v>871</v>
      </c>
      <c r="F167" s="209">
        <v>20.7</v>
      </c>
      <c r="G167" s="209">
        <v>12594</v>
      </c>
      <c r="H167" s="219">
        <f t="shared" si="3"/>
        <v>260695.8</v>
      </c>
    </row>
    <row r="168" spans="1:8" x14ac:dyDescent="0.25">
      <c r="A168" s="212" t="s">
        <v>850</v>
      </c>
      <c r="B168" s="212" t="s">
        <v>872</v>
      </c>
      <c r="C168" s="211"/>
      <c r="D168" s="210" t="s">
        <v>1588</v>
      </c>
      <c r="E168" s="209" t="s">
        <v>821</v>
      </c>
      <c r="F168" s="209">
        <v>184</v>
      </c>
      <c r="G168" s="209">
        <v>571</v>
      </c>
      <c r="H168" s="219">
        <f t="shared" si="3"/>
        <v>105064</v>
      </c>
    </row>
    <row r="169" spans="1:8" x14ac:dyDescent="0.25">
      <c r="A169" s="212" t="s">
        <v>849</v>
      </c>
      <c r="B169" s="212" t="s">
        <v>872</v>
      </c>
      <c r="C169" s="211"/>
      <c r="D169" s="210" t="s">
        <v>1587</v>
      </c>
      <c r="E169" s="209" t="s">
        <v>821</v>
      </c>
      <c r="F169" s="209">
        <v>122</v>
      </c>
      <c r="G169" s="209">
        <v>304</v>
      </c>
      <c r="H169" s="219">
        <f t="shared" si="3"/>
        <v>37088</v>
      </c>
    </row>
    <row r="170" spans="1:8" x14ac:dyDescent="0.25">
      <c r="A170" s="212" t="s">
        <v>848</v>
      </c>
      <c r="B170" s="212" t="s">
        <v>872</v>
      </c>
      <c r="C170" s="211"/>
      <c r="D170" s="210" t="s">
        <v>1586</v>
      </c>
      <c r="E170" s="209" t="s">
        <v>821</v>
      </c>
      <c r="F170" s="209">
        <v>5</v>
      </c>
      <c r="G170" s="209">
        <v>15625</v>
      </c>
      <c r="H170" s="219">
        <f t="shared" ref="H170:H233" si="4">G170*F170</f>
        <v>78125</v>
      </c>
    </row>
    <row r="171" spans="1:8" ht="26.4" x14ac:dyDescent="0.25">
      <c r="A171" s="212" t="s">
        <v>847</v>
      </c>
      <c r="B171" s="212" t="s">
        <v>872</v>
      </c>
      <c r="C171" s="211"/>
      <c r="D171" s="210" t="s">
        <v>926</v>
      </c>
      <c r="E171" s="209" t="s">
        <v>821</v>
      </c>
      <c r="F171" s="209">
        <v>2</v>
      </c>
      <c r="G171" s="209">
        <v>7455</v>
      </c>
      <c r="H171" s="219">
        <f t="shared" si="4"/>
        <v>14910</v>
      </c>
    </row>
    <row r="172" spans="1:8" x14ac:dyDescent="0.25">
      <c r="A172" s="212" t="s">
        <v>846</v>
      </c>
      <c r="B172" s="212" t="s">
        <v>872</v>
      </c>
      <c r="C172" s="211"/>
      <c r="D172" s="210" t="s">
        <v>924</v>
      </c>
      <c r="E172" s="209" t="s">
        <v>821</v>
      </c>
      <c r="F172" s="209">
        <v>3</v>
      </c>
      <c r="G172" s="209">
        <v>43125</v>
      </c>
      <c r="H172" s="219">
        <f t="shared" si="4"/>
        <v>129375</v>
      </c>
    </row>
    <row r="173" spans="1:8" ht="26.4" x14ac:dyDescent="0.25">
      <c r="A173" s="212" t="s">
        <v>845</v>
      </c>
      <c r="B173" s="212" t="s">
        <v>872</v>
      </c>
      <c r="C173" s="211"/>
      <c r="D173" s="210" t="s">
        <v>923</v>
      </c>
      <c r="E173" s="209" t="s">
        <v>821</v>
      </c>
      <c r="F173" s="209">
        <v>3</v>
      </c>
      <c r="G173" s="209">
        <v>8036</v>
      </c>
      <c r="H173" s="219">
        <f t="shared" si="4"/>
        <v>24108</v>
      </c>
    </row>
    <row r="174" spans="1:8" x14ac:dyDescent="0.25">
      <c r="A174" s="212" t="s">
        <v>844</v>
      </c>
      <c r="B174" s="212" t="s">
        <v>872</v>
      </c>
      <c r="C174" s="211"/>
      <c r="D174" s="210" t="s">
        <v>1585</v>
      </c>
      <c r="E174" s="209" t="s">
        <v>821</v>
      </c>
      <c r="F174" s="209">
        <v>4</v>
      </c>
      <c r="G174" s="209">
        <v>973</v>
      </c>
      <c r="H174" s="219">
        <f t="shared" si="4"/>
        <v>3892</v>
      </c>
    </row>
    <row r="175" spans="1:8" x14ac:dyDescent="0.25">
      <c r="A175" s="212" t="s">
        <v>843</v>
      </c>
      <c r="B175" s="212" t="s">
        <v>872</v>
      </c>
      <c r="C175" s="211"/>
      <c r="D175" s="210" t="s">
        <v>921</v>
      </c>
      <c r="E175" s="209" t="s">
        <v>821</v>
      </c>
      <c r="F175" s="209">
        <v>15</v>
      </c>
      <c r="G175" s="209">
        <v>634</v>
      </c>
      <c r="H175" s="219">
        <f t="shared" si="4"/>
        <v>9510</v>
      </c>
    </row>
    <row r="176" spans="1:8" x14ac:dyDescent="0.25">
      <c r="A176" s="212" t="s">
        <v>842</v>
      </c>
      <c r="B176" s="212" t="s">
        <v>872</v>
      </c>
      <c r="C176" s="211"/>
      <c r="D176" s="210" t="s">
        <v>925</v>
      </c>
      <c r="E176" s="209" t="s">
        <v>821</v>
      </c>
      <c r="F176" s="209">
        <v>2</v>
      </c>
      <c r="G176" s="209">
        <v>14822</v>
      </c>
      <c r="H176" s="219">
        <f t="shared" si="4"/>
        <v>29644</v>
      </c>
    </row>
    <row r="177" spans="1:8" x14ac:dyDescent="0.25">
      <c r="A177" s="212" t="s">
        <v>841</v>
      </c>
      <c r="B177" s="212" t="s">
        <v>872</v>
      </c>
      <c r="C177" s="211"/>
      <c r="D177" s="210" t="s">
        <v>910</v>
      </c>
      <c r="E177" s="209" t="s">
        <v>821</v>
      </c>
      <c r="F177" s="209">
        <v>1</v>
      </c>
      <c r="G177" s="209">
        <v>4421</v>
      </c>
      <c r="H177" s="219">
        <f t="shared" si="4"/>
        <v>4421</v>
      </c>
    </row>
    <row r="178" spans="1:8" x14ac:dyDescent="0.25">
      <c r="A178" s="212" t="s">
        <v>840</v>
      </c>
      <c r="B178" s="212" t="s">
        <v>872</v>
      </c>
      <c r="C178" s="211"/>
      <c r="D178" s="210" t="s">
        <v>908</v>
      </c>
      <c r="E178" s="209" t="s">
        <v>821</v>
      </c>
      <c r="F178" s="209">
        <v>26</v>
      </c>
      <c r="G178" s="209">
        <v>2455</v>
      </c>
      <c r="H178" s="219">
        <f t="shared" si="4"/>
        <v>63830</v>
      </c>
    </row>
    <row r="179" spans="1:8" x14ac:dyDescent="0.25">
      <c r="A179" s="212" t="s">
        <v>839</v>
      </c>
      <c r="B179" s="212" t="s">
        <v>872</v>
      </c>
      <c r="C179" s="211"/>
      <c r="D179" s="210" t="s">
        <v>906</v>
      </c>
      <c r="E179" s="209" t="s">
        <v>821</v>
      </c>
      <c r="F179" s="209">
        <v>4</v>
      </c>
      <c r="G179" s="209">
        <v>812</v>
      </c>
      <c r="H179" s="219">
        <f t="shared" si="4"/>
        <v>3248</v>
      </c>
    </row>
    <row r="180" spans="1:8" x14ac:dyDescent="0.25">
      <c r="A180" s="212" t="s">
        <v>838</v>
      </c>
      <c r="B180" s="212" t="s">
        <v>872</v>
      </c>
      <c r="C180" s="211"/>
      <c r="D180" s="210" t="s">
        <v>902</v>
      </c>
      <c r="E180" s="209" t="s">
        <v>821</v>
      </c>
      <c r="F180" s="209">
        <v>1</v>
      </c>
      <c r="G180" s="209">
        <v>28616</v>
      </c>
      <c r="H180" s="219">
        <f t="shared" si="4"/>
        <v>28616</v>
      </c>
    </row>
    <row r="181" spans="1:8" x14ac:dyDescent="0.25">
      <c r="A181" s="212" t="s">
        <v>837</v>
      </c>
      <c r="B181" s="212" t="s">
        <v>872</v>
      </c>
      <c r="C181" s="211"/>
      <c r="D181" s="210" t="s">
        <v>913</v>
      </c>
      <c r="E181" s="209" t="s">
        <v>821</v>
      </c>
      <c r="F181" s="209">
        <v>4</v>
      </c>
      <c r="G181" s="209">
        <v>8571</v>
      </c>
      <c r="H181" s="219">
        <f t="shared" si="4"/>
        <v>34284</v>
      </c>
    </row>
    <row r="182" spans="1:8" x14ac:dyDescent="0.25">
      <c r="A182" s="212" t="s">
        <v>835</v>
      </c>
      <c r="B182" s="212" t="s">
        <v>872</v>
      </c>
      <c r="C182" s="211"/>
      <c r="D182" s="210" t="s">
        <v>1584</v>
      </c>
      <c r="E182" s="209" t="s">
        <v>821</v>
      </c>
      <c r="F182" s="209">
        <v>1</v>
      </c>
      <c r="G182" s="209">
        <v>24098</v>
      </c>
      <c r="H182" s="219">
        <f t="shared" si="4"/>
        <v>24098</v>
      </c>
    </row>
    <row r="183" spans="1:8" x14ac:dyDescent="0.25">
      <c r="A183" s="212" t="s">
        <v>834</v>
      </c>
      <c r="B183" s="212" t="s">
        <v>872</v>
      </c>
      <c r="C183" s="211"/>
      <c r="D183" s="210" t="s">
        <v>1583</v>
      </c>
      <c r="E183" s="209" t="s">
        <v>821</v>
      </c>
      <c r="F183" s="209">
        <v>1</v>
      </c>
      <c r="G183" s="209">
        <v>4330</v>
      </c>
      <c r="H183" s="219">
        <f t="shared" si="4"/>
        <v>4330</v>
      </c>
    </row>
    <row r="184" spans="1:8" x14ac:dyDescent="0.25">
      <c r="A184" s="212" t="s">
        <v>833</v>
      </c>
      <c r="B184" s="212" t="s">
        <v>872</v>
      </c>
      <c r="C184" s="211"/>
      <c r="D184" s="210" t="s">
        <v>1582</v>
      </c>
      <c r="E184" s="209" t="s">
        <v>821</v>
      </c>
      <c r="F184" s="209">
        <v>1</v>
      </c>
      <c r="G184" s="209">
        <v>15045</v>
      </c>
      <c r="H184" s="219">
        <f t="shared" si="4"/>
        <v>15045</v>
      </c>
    </row>
    <row r="185" spans="1:8" x14ac:dyDescent="0.25">
      <c r="A185" s="212" t="s">
        <v>832</v>
      </c>
      <c r="B185" s="212" t="s">
        <v>872</v>
      </c>
      <c r="C185" s="211"/>
      <c r="D185" s="210" t="s">
        <v>1581</v>
      </c>
      <c r="E185" s="209" t="s">
        <v>821</v>
      </c>
      <c r="F185" s="209">
        <v>1</v>
      </c>
      <c r="G185" s="209">
        <v>10625</v>
      </c>
      <c r="H185" s="219">
        <f t="shared" si="4"/>
        <v>10625</v>
      </c>
    </row>
    <row r="186" spans="1:8" x14ac:dyDescent="0.25">
      <c r="A186" s="212" t="s">
        <v>831</v>
      </c>
      <c r="B186" s="212" t="s">
        <v>872</v>
      </c>
      <c r="C186" s="211"/>
      <c r="D186" s="210" t="s">
        <v>1580</v>
      </c>
      <c r="E186" s="209" t="s">
        <v>821</v>
      </c>
      <c r="F186" s="209">
        <v>1</v>
      </c>
      <c r="G186" s="209">
        <v>15045</v>
      </c>
      <c r="H186" s="219">
        <f t="shared" si="4"/>
        <v>15045</v>
      </c>
    </row>
    <row r="187" spans="1:8" x14ac:dyDescent="0.25">
      <c r="A187" s="212" t="s">
        <v>830</v>
      </c>
      <c r="B187" s="212" t="s">
        <v>872</v>
      </c>
      <c r="C187" s="211"/>
      <c r="D187" s="210" t="s">
        <v>1579</v>
      </c>
      <c r="E187" s="209" t="s">
        <v>821</v>
      </c>
      <c r="F187" s="209">
        <v>1</v>
      </c>
      <c r="G187" s="209">
        <v>5000</v>
      </c>
      <c r="H187" s="219">
        <f t="shared" si="4"/>
        <v>5000</v>
      </c>
    </row>
    <row r="188" spans="1:8" x14ac:dyDescent="0.25">
      <c r="A188" s="212" t="s">
        <v>829</v>
      </c>
      <c r="B188" s="212" t="s">
        <v>872</v>
      </c>
      <c r="C188" s="211"/>
      <c r="D188" s="210" t="s">
        <v>1578</v>
      </c>
      <c r="E188" s="209" t="s">
        <v>821</v>
      </c>
      <c r="F188" s="209">
        <v>1</v>
      </c>
      <c r="G188" s="209">
        <v>14822</v>
      </c>
      <c r="H188" s="219">
        <f t="shared" si="4"/>
        <v>14822</v>
      </c>
    </row>
    <row r="189" spans="1:8" ht="26.4" x14ac:dyDescent="0.25">
      <c r="A189" s="212" t="s">
        <v>828</v>
      </c>
      <c r="B189" s="212" t="s">
        <v>872</v>
      </c>
      <c r="C189" s="211"/>
      <c r="D189" s="210" t="s">
        <v>1577</v>
      </c>
      <c r="E189" s="209" t="s">
        <v>821</v>
      </c>
      <c r="F189" s="209">
        <v>1</v>
      </c>
      <c r="G189" s="209">
        <v>11473</v>
      </c>
      <c r="H189" s="219">
        <f t="shared" si="4"/>
        <v>11473</v>
      </c>
    </row>
    <row r="190" spans="1:8" ht="26.4" x14ac:dyDescent="0.25">
      <c r="A190" s="212" t="s">
        <v>827</v>
      </c>
      <c r="B190" s="212" t="s">
        <v>872</v>
      </c>
      <c r="C190" s="211"/>
      <c r="D190" s="210" t="s">
        <v>1576</v>
      </c>
      <c r="E190" s="209" t="s">
        <v>821</v>
      </c>
      <c r="F190" s="209">
        <v>2</v>
      </c>
      <c r="G190" s="209">
        <v>19732</v>
      </c>
      <c r="H190" s="219">
        <f t="shared" si="4"/>
        <v>39464</v>
      </c>
    </row>
    <row r="191" spans="1:8" ht="26.4" x14ac:dyDescent="0.25">
      <c r="A191" s="212" t="s">
        <v>826</v>
      </c>
      <c r="B191" s="212" t="s">
        <v>872</v>
      </c>
      <c r="C191" s="211"/>
      <c r="D191" s="210" t="s">
        <v>1575</v>
      </c>
      <c r="E191" s="209" t="s">
        <v>821</v>
      </c>
      <c r="F191" s="209">
        <v>1</v>
      </c>
      <c r="G191" s="209">
        <v>5268</v>
      </c>
      <c r="H191" s="219">
        <f t="shared" si="4"/>
        <v>5268</v>
      </c>
    </row>
    <row r="192" spans="1:8" ht="26.4" x14ac:dyDescent="0.25">
      <c r="A192" s="212" t="s">
        <v>825</v>
      </c>
      <c r="B192" s="212" t="s">
        <v>872</v>
      </c>
      <c r="C192" s="211"/>
      <c r="D192" s="210" t="s">
        <v>1574</v>
      </c>
      <c r="E192" s="209" t="s">
        <v>821</v>
      </c>
      <c r="F192" s="209">
        <v>1</v>
      </c>
      <c r="G192" s="209">
        <v>17054</v>
      </c>
      <c r="H192" s="219">
        <f t="shared" si="4"/>
        <v>17054</v>
      </c>
    </row>
    <row r="193" spans="1:8" ht="26.4" x14ac:dyDescent="0.25">
      <c r="A193" s="212" t="s">
        <v>824</v>
      </c>
      <c r="B193" s="212" t="s">
        <v>872</v>
      </c>
      <c r="C193" s="211"/>
      <c r="D193" s="210" t="s">
        <v>1573</v>
      </c>
      <c r="E193" s="209" t="s">
        <v>821</v>
      </c>
      <c r="F193" s="209">
        <v>1</v>
      </c>
      <c r="G193" s="209">
        <v>4286</v>
      </c>
      <c r="H193" s="219">
        <f t="shared" si="4"/>
        <v>4286</v>
      </c>
    </row>
    <row r="194" spans="1:8" ht="26.4" x14ac:dyDescent="0.25">
      <c r="A194" s="212" t="s">
        <v>823</v>
      </c>
      <c r="B194" s="212" t="s">
        <v>872</v>
      </c>
      <c r="C194" s="211"/>
      <c r="D194" s="210" t="s">
        <v>896</v>
      </c>
      <c r="E194" s="209" t="s">
        <v>821</v>
      </c>
      <c r="F194" s="209">
        <v>1</v>
      </c>
      <c r="G194" s="209">
        <v>10357</v>
      </c>
      <c r="H194" s="219">
        <f t="shared" si="4"/>
        <v>10357</v>
      </c>
    </row>
    <row r="195" spans="1:8" ht="26.4" x14ac:dyDescent="0.25">
      <c r="A195" s="212" t="s">
        <v>822</v>
      </c>
      <c r="B195" s="212" t="s">
        <v>872</v>
      </c>
      <c r="C195" s="211"/>
      <c r="D195" s="210" t="s">
        <v>894</v>
      </c>
      <c r="E195" s="209" t="s">
        <v>821</v>
      </c>
      <c r="F195" s="209">
        <v>2</v>
      </c>
      <c r="G195" s="209">
        <v>2777</v>
      </c>
      <c r="H195" s="219">
        <f t="shared" si="4"/>
        <v>5554</v>
      </c>
    </row>
    <row r="196" spans="1:8" x14ac:dyDescent="0.25">
      <c r="A196" s="212" t="s">
        <v>820</v>
      </c>
      <c r="B196" s="212" t="s">
        <v>872</v>
      </c>
      <c r="C196" s="211"/>
      <c r="D196" s="210" t="s">
        <v>1572</v>
      </c>
      <c r="E196" s="209" t="s">
        <v>821</v>
      </c>
      <c r="F196" s="209">
        <v>1</v>
      </c>
      <c r="G196" s="209">
        <v>101754</v>
      </c>
      <c r="H196" s="219">
        <f t="shared" si="4"/>
        <v>101754</v>
      </c>
    </row>
    <row r="197" spans="1:8" x14ac:dyDescent="0.25">
      <c r="A197" s="212" t="s">
        <v>922</v>
      </c>
      <c r="B197" s="212" t="s">
        <v>872</v>
      </c>
      <c r="C197" s="211"/>
      <c r="D197" s="210" t="s">
        <v>892</v>
      </c>
      <c r="E197" s="209" t="s">
        <v>821</v>
      </c>
      <c r="F197" s="209">
        <v>1</v>
      </c>
      <c r="G197" s="209">
        <v>101754</v>
      </c>
      <c r="H197" s="219">
        <f t="shared" si="4"/>
        <v>101754</v>
      </c>
    </row>
    <row r="198" spans="1:8" x14ac:dyDescent="0.25">
      <c r="A198" s="212" t="s">
        <v>920</v>
      </c>
      <c r="B198" s="212" t="s">
        <v>872</v>
      </c>
      <c r="C198" s="211"/>
      <c r="D198" s="210" t="s">
        <v>1571</v>
      </c>
      <c r="E198" s="209" t="s">
        <v>821</v>
      </c>
      <c r="F198" s="209">
        <v>4</v>
      </c>
      <c r="G198" s="209">
        <v>69664</v>
      </c>
      <c r="H198" s="219">
        <f t="shared" si="4"/>
        <v>278656</v>
      </c>
    </row>
    <row r="199" spans="1:8" x14ac:dyDescent="0.25">
      <c r="A199" s="212" t="s">
        <v>918</v>
      </c>
      <c r="B199" s="212" t="s">
        <v>872</v>
      </c>
      <c r="C199" s="211"/>
      <c r="D199" s="210" t="s">
        <v>1570</v>
      </c>
      <c r="E199" s="209" t="s">
        <v>821</v>
      </c>
      <c r="F199" s="209">
        <v>2</v>
      </c>
      <c r="G199" s="209">
        <v>99722</v>
      </c>
      <c r="H199" s="219">
        <f t="shared" si="4"/>
        <v>199444</v>
      </c>
    </row>
    <row r="200" spans="1:8" ht="26.4" x14ac:dyDescent="0.25">
      <c r="A200" s="212" t="s">
        <v>916</v>
      </c>
      <c r="B200" s="212" t="s">
        <v>872</v>
      </c>
      <c r="C200" s="211"/>
      <c r="D200" s="210" t="s">
        <v>1569</v>
      </c>
      <c r="E200" s="209" t="s">
        <v>821</v>
      </c>
      <c r="F200" s="209">
        <v>4</v>
      </c>
      <c r="G200" s="209">
        <v>3000</v>
      </c>
      <c r="H200" s="219">
        <f t="shared" si="4"/>
        <v>12000</v>
      </c>
    </row>
    <row r="201" spans="1:8" ht="26.4" x14ac:dyDescent="0.25">
      <c r="A201" s="212" t="s">
        <v>915</v>
      </c>
      <c r="B201" s="212" t="s">
        <v>872</v>
      </c>
      <c r="C201" s="211"/>
      <c r="D201" s="210" t="s">
        <v>1568</v>
      </c>
      <c r="E201" s="209" t="s">
        <v>821</v>
      </c>
      <c r="F201" s="209">
        <v>2</v>
      </c>
      <c r="G201" s="209">
        <v>4500</v>
      </c>
      <c r="H201" s="219">
        <f t="shared" si="4"/>
        <v>9000</v>
      </c>
    </row>
    <row r="202" spans="1:8" ht="26.4" x14ac:dyDescent="0.25">
      <c r="A202" s="212" t="s">
        <v>914</v>
      </c>
      <c r="B202" s="212" t="s">
        <v>872</v>
      </c>
      <c r="C202" s="211"/>
      <c r="D202" s="210" t="s">
        <v>1567</v>
      </c>
      <c r="E202" s="209" t="s">
        <v>875</v>
      </c>
      <c r="F202" s="209">
        <v>1.46</v>
      </c>
      <c r="G202" s="209">
        <v>105000</v>
      </c>
      <c r="H202" s="219">
        <f t="shared" si="4"/>
        <v>153300</v>
      </c>
    </row>
    <row r="203" spans="1:8" x14ac:dyDescent="0.25">
      <c r="A203" s="212" t="s">
        <v>912</v>
      </c>
      <c r="B203" s="212" t="s">
        <v>872</v>
      </c>
      <c r="C203" s="211"/>
      <c r="D203" s="210" t="s">
        <v>1566</v>
      </c>
      <c r="E203" s="209" t="s">
        <v>821</v>
      </c>
      <c r="F203" s="209">
        <v>2</v>
      </c>
      <c r="G203" s="209">
        <v>59762</v>
      </c>
      <c r="H203" s="219">
        <f t="shared" si="4"/>
        <v>119524</v>
      </c>
    </row>
    <row r="204" spans="1:8" ht="26.4" x14ac:dyDescent="0.25">
      <c r="A204" s="212" t="s">
        <v>911</v>
      </c>
      <c r="B204" s="212" t="s">
        <v>872</v>
      </c>
      <c r="C204" s="211"/>
      <c r="D204" s="210" t="s">
        <v>890</v>
      </c>
      <c r="E204" s="209" t="s">
        <v>871</v>
      </c>
      <c r="F204" s="209">
        <v>10</v>
      </c>
      <c r="G204" s="209">
        <v>2200</v>
      </c>
      <c r="H204" s="219">
        <f t="shared" si="4"/>
        <v>22000</v>
      </c>
    </row>
    <row r="205" spans="1:8" ht="26.4" x14ac:dyDescent="0.25">
      <c r="A205" s="212" t="s">
        <v>909</v>
      </c>
      <c r="B205" s="212" t="s">
        <v>872</v>
      </c>
      <c r="C205" s="211"/>
      <c r="D205" s="210" t="s">
        <v>1565</v>
      </c>
      <c r="E205" s="209" t="s">
        <v>821</v>
      </c>
      <c r="F205" s="209">
        <v>12</v>
      </c>
      <c r="G205" s="209">
        <v>6438</v>
      </c>
      <c r="H205" s="219">
        <f t="shared" si="4"/>
        <v>77256</v>
      </c>
    </row>
    <row r="206" spans="1:8" ht="26.4" x14ac:dyDescent="0.25">
      <c r="A206" s="212" t="s">
        <v>907</v>
      </c>
      <c r="B206" s="212" t="s">
        <v>872</v>
      </c>
      <c r="C206" s="211"/>
      <c r="D206" s="210" t="s">
        <v>1564</v>
      </c>
      <c r="E206" s="209" t="s">
        <v>821</v>
      </c>
      <c r="F206" s="209">
        <v>2</v>
      </c>
      <c r="G206" s="209">
        <v>11830</v>
      </c>
      <c r="H206" s="219">
        <f t="shared" si="4"/>
        <v>23660</v>
      </c>
    </row>
    <row r="207" spans="1:8" ht="26.4" x14ac:dyDescent="0.25">
      <c r="A207" s="212" t="s">
        <v>905</v>
      </c>
      <c r="B207" s="212" t="s">
        <v>872</v>
      </c>
      <c r="C207" s="211"/>
      <c r="D207" s="210" t="s">
        <v>1563</v>
      </c>
      <c r="E207" s="209" t="s">
        <v>821</v>
      </c>
      <c r="F207" s="209">
        <v>1</v>
      </c>
      <c r="G207" s="209">
        <v>8795</v>
      </c>
      <c r="H207" s="219">
        <f t="shared" si="4"/>
        <v>8795</v>
      </c>
    </row>
    <row r="208" spans="1:8" x14ac:dyDescent="0.25">
      <c r="A208" s="212" t="s">
        <v>904</v>
      </c>
      <c r="B208" s="212" t="s">
        <v>872</v>
      </c>
      <c r="C208" s="211"/>
      <c r="D208" s="210" t="s">
        <v>1562</v>
      </c>
      <c r="E208" s="209" t="s">
        <v>821</v>
      </c>
      <c r="F208" s="209">
        <v>2</v>
      </c>
      <c r="G208" s="209">
        <v>27054</v>
      </c>
      <c r="H208" s="219">
        <f t="shared" si="4"/>
        <v>54108</v>
      </c>
    </row>
    <row r="209" spans="1:8" x14ac:dyDescent="0.25">
      <c r="A209" s="212" t="s">
        <v>903</v>
      </c>
      <c r="B209" s="212" t="s">
        <v>872</v>
      </c>
      <c r="C209" s="211"/>
      <c r="D209" s="210" t="s">
        <v>1561</v>
      </c>
      <c r="E209" s="209" t="s">
        <v>821</v>
      </c>
      <c r="F209" s="209">
        <v>1</v>
      </c>
      <c r="G209" s="209">
        <v>34955</v>
      </c>
      <c r="H209" s="219">
        <f t="shared" si="4"/>
        <v>34955</v>
      </c>
    </row>
    <row r="210" spans="1:8" x14ac:dyDescent="0.25">
      <c r="A210" s="212" t="s">
        <v>901</v>
      </c>
      <c r="B210" s="212" t="s">
        <v>872</v>
      </c>
      <c r="C210" s="211"/>
      <c r="D210" s="210" t="s">
        <v>1560</v>
      </c>
      <c r="E210" s="209" t="s">
        <v>821</v>
      </c>
      <c r="F210" s="209">
        <v>1</v>
      </c>
      <c r="G210" s="209">
        <v>15179</v>
      </c>
      <c r="H210" s="219">
        <f t="shared" si="4"/>
        <v>15179</v>
      </c>
    </row>
    <row r="211" spans="1:8" x14ac:dyDescent="0.25">
      <c r="A211" s="212" t="s">
        <v>900</v>
      </c>
      <c r="B211" s="212" t="s">
        <v>872</v>
      </c>
      <c r="C211" s="211"/>
      <c r="D211" s="210" t="s">
        <v>1559</v>
      </c>
      <c r="E211" s="209" t="s">
        <v>871</v>
      </c>
      <c r="F211" s="209">
        <v>2.4</v>
      </c>
      <c r="G211" s="209">
        <v>25351</v>
      </c>
      <c r="H211" s="219">
        <f t="shared" si="4"/>
        <v>60842.399999999994</v>
      </c>
    </row>
    <row r="212" spans="1:8" x14ac:dyDescent="0.25">
      <c r="A212" s="212" t="s">
        <v>899</v>
      </c>
      <c r="B212" s="212" t="s">
        <v>872</v>
      </c>
      <c r="C212" s="211"/>
      <c r="D212" s="210" t="s">
        <v>1558</v>
      </c>
      <c r="E212" s="209" t="s">
        <v>871</v>
      </c>
      <c r="F212" s="209">
        <v>1.8</v>
      </c>
      <c r="G212" s="209">
        <v>22182</v>
      </c>
      <c r="H212" s="219">
        <f t="shared" si="4"/>
        <v>39927.599999999999</v>
      </c>
    </row>
    <row r="213" spans="1:8" x14ac:dyDescent="0.25">
      <c r="A213" s="212" t="s">
        <v>898</v>
      </c>
      <c r="B213" s="212" t="s">
        <v>872</v>
      </c>
      <c r="C213" s="211"/>
      <c r="D213" s="210" t="s">
        <v>1557</v>
      </c>
      <c r="E213" s="209" t="s">
        <v>821</v>
      </c>
      <c r="F213" s="209">
        <v>6</v>
      </c>
      <c r="G213" s="209">
        <v>652</v>
      </c>
      <c r="H213" s="219">
        <f t="shared" si="4"/>
        <v>3912</v>
      </c>
    </row>
    <row r="214" spans="1:8" ht="26.4" x14ac:dyDescent="0.25">
      <c r="A214" s="212" t="s">
        <v>897</v>
      </c>
      <c r="B214" s="212" t="s">
        <v>872</v>
      </c>
      <c r="C214" s="211"/>
      <c r="D214" s="210" t="s">
        <v>1556</v>
      </c>
      <c r="E214" s="209" t="s">
        <v>821</v>
      </c>
      <c r="F214" s="209">
        <v>12</v>
      </c>
      <c r="G214" s="209">
        <v>26071</v>
      </c>
      <c r="H214" s="219">
        <f t="shared" si="4"/>
        <v>312852</v>
      </c>
    </row>
    <row r="215" spans="1:8" ht="39.6" x14ac:dyDescent="0.25">
      <c r="A215" s="212" t="s">
        <v>895</v>
      </c>
      <c r="B215" s="212" t="s">
        <v>872</v>
      </c>
      <c r="C215" s="211"/>
      <c r="D215" s="210" t="s">
        <v>1555</v>
      </c>
      <c r="E215" s="209" t="s">
        <v>821</v>
      </c>
      <c r="F215" s="209">
        <v>6</v>
      </c>
      <c r="G215" s="209">
        <v>9000</v>
      </c>
      <c r="H215" s="219">
        <f t="shared" si="4"/>
        <v>54000</v>
      </c>
    </row>
    <row r="216" spans="1:8" x14ac:dyDescent="0.25">
      <c r="A216" s="212" t="s">
        <v>893</v>
      </c>
      <c r="B216" s="212" t="s">
        <v>872</v>
      </c>
      <c r="C216" s="211"/>
      <c r="D216" s="210" t="s">
        <v>1554</v>
      </c>
      <c r="E216" s="209" t="s">
        <v>1553</v>
      </c>
      <c r="F216" s="209">
        <v>62</v>
      </c>
      <c r="G216" s="209">
        <v>76473</v>
      </c>
      <c r="H216" s="219">
        <f t="shared" si="4"/>
        <v>4741326</v>
      </c>
    </row>
    <row r="217" spans="1:8" x14ac:dyDescent="0.25">
      <c r="A217" s="212" t="s">
        <v>891</v>
      </c>
      <c r="B217" s="212" t="s">
        <v>872</v>
      </c>
      <c r="C217" s="211"/>
      <c r="D217" s="210" t="s">
        <v>1552</v>
      </c>
      <c r="E217" s="209" t="s">
        <v>821</v>
      </c>
      <c r="F217" s="209">
        <v>8</v>
      </c>
      <c r="G217" s="209">
        <v>420</v>
      </c>
      <c r="H217" s="219">
        <f t="shared" si="4"/>
        <v>3360</v>
      </c>
    </row>
    <row r="218" spans="1:8" x14ac:dyDescent="0.25">
      <c r="A218" s="212" t="s">
        <v>889</v>
      </c>
      <c r="B218" s="212" t="s">
        <v>872</v>
      </c>
      <c r="C218" s="211"/>
      <c r="D218" s="210" t="s">
        <v>927</v>
      </c>
      <c r="E218" s="209" t="s">
        <v>821</v>
      </c>
      <c r="F218" s="209">
        <v>80</v>
      </c>
      <c r="G218" s="209">
        <v>375</v>
      </c>
      <c r="H218" s="219">
        <f t="shared" si="4"/>
        <v>30000</v>
      </c>
    </row>
    <row r="219" spans="1:8" x14ac:dyDescent="0.25">
      <c r="A219" s="212" t="s">
        <v>888</v>
      </c>
      <c r="B219" s="212" t="s">
        <v>872</v>
      </c>
      <c r="C219" s="211"/>
      <c r="D219" s="210" t="s">
        <v>919</v>
      </c>
      <c r="E219" s="209" t="s">
        <v>821</v>
      </c>
      <c r="F219" s="209">
        <v>10</v>
      </c>
      <c r="G219" s="209">
        <v>804</v>
      </c>
      <c r="H219" s="219">
        <f t="shared" si="4"/>
        <v>8040</v>
      </c>
    </row>
    <row r="220" spans="1:8" x14ac:dyDescent="0.25">
      <c r="A220" s="212" t="s">
        <v>887</v>
      </c>
      <c r="B220" s="212" t="s">
        <v>872</v>
      </c>
      <c r="C220" s="211"/>
      <c r="D220" s="210" t="s">
        <v>1551</v>
      </c>
      <c r="E220" s="209" t="s">
        <v>821</v>
      </c>
      <c r="F220" s="209">
        <v>4</v>
      </c>
      <c r="G220" s="209">
        <v>955</v>
      </c>
      <c r="H220" s="219">
        <f t="shared" si="4"/>
        <v>3820</v>
      </c>
    </row>
    <row r="221" spans="1:8" x14ac:dyDescent="0.25">
      <c r="A221" s="212" t="s">
        <v>886</v>
      </c>
      <c r="B221" s="212" t="s">
        <v>872</v>
      </c>
      <c r="C221" s="211"/>
      <c r="D221" s="210" t="s">
        <v>1550</v>
      </c>
      <c r="E221" s="209" t="s">
        <v>821</v>
      </c>
      <c r="F221" s="209">
        <v>4</v>
      </c>
      <c r="G221" s="209">
        <v>554</v>
      </c>
      <c r="H221" s="219">
        <f t="shared" si="4"/>
        <v>2216</v>
      </c>
    </row>
    <row r="222" spans="1:8" ht="26.4" x14ac:dyDescent="0.25">
      <c r="A222" s="212" t="s">
        <v>885</v>
      </c>
      <c r="B222" s="212" t="s">
        <v>872</v>
      </c>
      <c r="C222" s="211"/>
      <c r="D222" s="210" t="s">
        <v>1549</v>
      </c>
      <c r="E222" s="209" t="s">
        <v>821</v>
      </c>
      <c r="F222" s="209">
        <v>8</v>
      </c>
      <c r="G222" s="209">
        <v>1518</v>
      </c>
      <c r="H222" s="219">
        <f t="shared" si="4"/>
        <v>12144</v>
      </c>
    </row>
    <row r="223" spans="1:8" x14ac:dyDescent="0.25">
      <c r="A223" s="212" t="s">
        <v>884</v>
      </c>
      <c r="B223" s="212" t="s">
        <v>872</v>
      </c>
      <c r="C223" s="211"/>
      <c r="D223" s="210" t="s">
        <v>1548</v>
      </c>
      <c r="E223" s="209" t="s">
        <v>821</v>
      </c>
      <c r="F223" s="209">
        <v>2</v>
      </c>
      <c r="G223" s="209">
        <v>2589</v>
      </c>
      <c r="H223" s="219">
        <f t="shared" si="4"/>
        <v>5178</v>
      </c>
    </row>
    <row r="224" spans="1:8" x14ac:dyDescent="0.25">
      <c r="A224" s="212" t="s">
        <v>883</v>
      </c>
      <c r="B224" s="212" t="s">
        <v>872</v>
      </c>
      <c r="C224" s="211"/>
      <c r="D224" s="210" t="s">
        <v>1547</v>
      </c>
      <c r="E224" s="209" t="s">
        <v>821</v>
      </c>
      <c r="F224" s="209">
        <v>6</v>
      </c>
      <c r="G224" s="209">
        <v>1955</v>
      </c>
      <c r="H224" s="219">
        <f t="shared" si="4"/>
        <v>11730</v>
      </c>
    </row>
    <row r="225" spans="1:8" x14ac:dyDescent="0.25">
      <c r="A225" s="212" t="s">
        <v>882</v>
      </c>
      <c r="B225" s="212" t="s">
        <v>872</v>
      </c>
      <c r="C225" s="211"/>
      <c r="D225" s="210" t="s">
        <v>1546</v>
      </c>
      <c r="E225" s="209" t="s">
        <v>821</v>
      </c>
      <c r="F225" s="209">
        <v>2</v>
      </c>
      <c r="G225" s="209">
        <v>1795</v>
      </c>
      <c r="H225" s="219">
        <f t="shared" si="4"/>
        <v>3590</v>
      </c>
    </row>
    <row r="226" spans="1:8" x14ac:dyDescent="0.25">
      <c r="A226" s="212" t="s">
        <v>881</v>
      </c>
      <c r="B226" s="212" t="s">
        <v>872</v>
      </c>
      <c r="C226" s="211"/>
      <c r="D226" s="210" t="s">
        <v>917</v>
      </c>
      <c r="E226" s="209" t="s">
        <v>821</v>
      </c>
      <c r="F226" s="209">
        <v>4</v>
      </c>
      <c r="G226" s="209">
        <v>946</v>
      </c>
      <c r="H226" s="219">
        <f t="shared" si="4"/>
        <v>3784</v>
      </c>
    </row>
    <row r="227" spans="1:8" x14ac:dyDescent="0.25">
      <c r="A227" s="212" t="s">
        <v>880</v>
      </c>
      <c r="B227" s="212" t="s">
        <v>872</v>
      </c>
      <c r="C227" s="211"/>
      <c r="D227" s="210" t="s">
        <v>1545</v>
      </c>
      <c r="E227" s="209" t="s">
        <v>821</v>
      </c>
      <c r="F227" s="209">
        <v>6</v>
      </c>
      <c r="G227" s="209">
        <v>652</v>
      </c>
      <c r="H227" s="219">
        <f t="shared" si="4"/>
        <v>3912</v>
      </c>
    </row>
    <row r="228" spans="1:8" x14ac:dyDescent="0.25">
      <c r="A228" s="212" t="s">
        <v>879</v>
      </c>
      <c r="B228" s="212" t="s">
        <v>872</v>
      </c>
      <c r="C228" s="211"/>
      <c r="D228" s="210" t="s">
        <v>1544</v>
      </c>
      <c r="E228" s="209" t="s">
        <v>871</v>
      </c>
      <c r="F228" s="209">
        <v>4.4000000000000004</v>
      </c>
      <c r="G228" s="209">
        <v>303500</v>
      </c>
      <c r="H228" s="219">
        <f t="shared" si="4"/>
        <v>1335400</v>
      </c>
    </row>
    <row r="229" spans="1:8" ht="26.4" x14ac:dyDescent="0.25">
      <c r="A229" s="212" t="s">
        <v>878</v>
      </c>
      <c r="B229" s="212" t="s">
        <v>872</v>
      </c>
      <c r="C229" s="211"/>
      <c r="D229" s="210" t="s">
        <v>1543</v>
      </c>
      <c r="E229" s="209" t="s">
        <v>875</v>
      </c>
      <c r="F229" s="209">
        <v>54.4</v>
      </c>
      <c r="G229" s="209">
        <v>12150</v>
      </c>
      <c r="H229" s="219">
        <f t="shared" si="4"/>
        <v>660960</v>
      </c>
    </row>
    <row r="230" spans="1:8" x14ac:dyDescent="0.25">
      <c r="A230" s="212" t="s">
        <v>877</v>
      </c>
      <c r="B230" s="212" t="s">
        <v>872</v>
      </c>
      <c r="C230" s="211"/>
      <c r="D230" s="210" t="s">
        <v>1542</v>
      </c>
      <c r="E230" s="209" t="s">
        <v>875</v>
      </c>
      <c r="F230" s="209">
        <v>171.7525</v>
      </c>
      <c r="G230" s="209">
        <v>16464</v>
      </c>
      <c r="H230" s="219">
        <f t="shared" si="4"/>
        <v>2827733.16</v>
      </c>
    </row>
    <row r="231" spans="1:8" x14ac:dyDescent="0.25">
      <c r="A231" s="212" t="s">
        <v>876</v>
      </c>
      <c r="B231" s="212" t="s">
        <v>872</v>
      </c>
      <c r="C231" s="211"/>
      <c r="D231" s="210" t="s">
        <v>1541</v>
      </c>
      <c r="E231" s="209" t="s">
        <v>875</v>
      </c>
      <c r="F231" s="209">
        <v>28.324999999999999</v>
      </c>
      <c r="G231" s="209">
        <v>575893</v>
      </c>
      <c r="H231" s="219">
        <f t="shared" si="4"/>
        <v>16312169.225</v>
      </c>
    </row>
    <row r="232" spans="1:8" x14ac:dyDescent="0.25">
      <c r="A232" s="212" t="s">
        <v>874</v>
      </c>
      <c r="B232" s="212" t="s">
        <v>872</v>
      </c>
      <c r="C232" s="211"/>
      <c r="D232" s="210" t="s">
        <v>1540</v>
      </c>
      <c r="E232" s="209" t="s">
        <v>871</v>
      </c>
      <c r="F232" s="209">
        <v>72.5</v>
      </c>
      <c r="G232" s="209">
        <v>19643</v>
      </c>
      <c r="H232" s="219">
        <f t="shared" si="4"/>
        <v>1424117.5</v>
      </c>
    </row>
    <row r="233" spans="1:8" x14ac:dyDescent="0.25">
      <c r="A233" s="212" t="s">
        <v>873</v>
      </c>
      <c r="B233" s="212" t="s">
        <v>872</v>
      </c>
      <c r="C233" s="211"/>
      <c r="D233" s="210" t="s">
        <v>1539</v>
      </c>
      <c r="E233" s="209" t="s">
        <v>821</v>
      </c>
      <c r="F233" s="209">
        <v>37.5</v>
      </c>
      <c r="G233" s="209">
        <v>19643</v>
      </c>
      <c r="H233" s="219">
        <f t="shared" si="4"/>
        <v>736612.5</v>
      </c>
    </row>
    <row r="234" spans="1:8" x14ac:dyDescent="0.25">
      <c r="A234" s="338"/>
      <c r="B234" s="339"/>
      <c r="C234" s="340"/>
      <c r="D234" s="208" t="s">
        <v>938</v>
      </c>
      <c r="E234" s="208" t="s">
        <v>815</v>
      </c>
      <c r="F234" s="338"/>
      <c r="G234" s="340"/>
      <c r="H234" s="220">
        <f>SUM(H42:H233)</f>
        <v>233201763.14153585</v>
      </c>
    </row>
    <row r="235" spans="1:8" x14ac:dyDescent="0.25">
      <c r="A235" s="341"/>
      <c r="B235" s="342"/>
      <c r="C235" s="342"/>
      <c r="D235" s="342"/>
      <c r="E235" s="342"/>
      <c r="F235" s="342"/>
      <c r="G235" s="342"/>
      <c r="H235" s="342"/>
    </row>
    <row r="236" spans="1:8" ht="15.6" x14ac:dyDescent="0.3">
      <c r="A236" s="343" t="s">
        <v>9</v>
      </c>
      <c r="B236" s="344"/>
      <c r="C236" s="344"/>
      <c r="D236" s="344"/>
      <c r="E236" s="344"/>
      <c r="F236" s="344"/>
      <c r="G236" s="344"/>
      <c r="H236" s="344"/>
    </row>
    <row r="237" spans="1:8" ht="39.6" x14ac:dyDescent="0.25">
      <c r="A237" s="212" t="s">
        <v>863</v>
      </c>
      <c r="B237" s="212" t="s">
        <v>867</v>
      </c>
      <c r="C237" s="211"/>
      <c r="D237" s="210" t="s">
        <v>868</v>
      </c>
      <c r="E237" s="209" t="s">
        <v>865</v>
      </c>
      <c r="F237" s="209">
        <v>0.11</v>
      </c>
      <c r="G237" s="209">
        <v>11990179</v>
      </c>
      <c r="H237" s="219">
        <f t="shared" ref="H237:H238" si="5">G237*F237</f>
        <v>1318919.69</v>
      </c>
    </row>
    <row r="238" spans="1:8" ht="39.6" x14ac:dyDescent="0.25">
      <c r="A238" s="212" t="s">
        <v>862</v>
      </c>
      <c r="B238" s="212" t="s">
        <v>867</v>
      </c>
      <c r="C238" s="211"/>
      <c r="D238" s="210" t="s">
        <v>866</v>
      </c>
      <c r="E238" s="209" t="s">
        <v>865</v>
      </c>
      <c r="F238" s="209">
        <v>0.12</v>
      </c>
      <c r="G238" s="209">
        <v>17780357</v>
      </c>
      <c r="H238" s="219">
        <f t="shared" si="5"/>
        <v>2133642.84</v>
      </c>
    </row>
    <row r="239" spans="1:8" x14ac:dyDescent="0.25">
      <c r="A239" s="338"/>
      <c r="B239" s="339"/>
      <c r="C239" s="340"/>
      <c r="D239" s="208" t="s">
        <v>1702</v>
      </c>
      <c r="E239" s="208" t="s">
        <v>815</v>
      </c>
      <c r="F239" s="338"/>
      <c r="G239" s="340"/>
      <c r="H239" s="220">
        <f>SUM(H237:H238)</f>
        <v>3452562.53</v>
      </c>
    </row>
    <row r="240" spans="1:8" x14ac:dyDescent="0.25">
      <c r="A240" s="341"/>
      <c r="B240" s="342"/>
      <c r="C240" s="342"/>
      <c r="D240" s="342"/>
      <c r="E240" s="342"/>
      <c r="F240" s="342"/>
      <c r="G240" s="342"/>
      <c r="H240" s="342"/>
    </row>
    <row r="241" spans="1:8" ht="15.6" x14ac:dyDescent="0.3">
      <c r="A241" s="343" t="s">
        <v>864</v>
      </c>
      <c r="B241" s="344"/>
      <c r="C241" s="344"/>
      <c r="D241" s="344"/>
      <c r="E241" s="344"/>
      <c r="F241" s="344"/>
      <c r="G241" s="344"/>
      <c r="H241" s="344"/>
    </row>
    <row r="242" spans="1:8" x14ac:dyDescent="0.25">
      <c r="A242" s="212" t="s">
        <v>863</v>
      </c>
      <c r="B242" s="212" t="s">
        <v>819</v>
      </c>
      <c r="C242" s="211"/>
      <c r="D242" s="210" t="s">
        <v>1538</v>
      </c>
      <c r="E242" s="209" t="s">
        <v>817</v>
      </c>
      <c r="F242" s="209">
        <v>1</v>
      </c>
      <c r="G242" s="209">
        <v>165982</v>
      </c>
      <c r="H242" s="219">
        <f t="shared" ref="H242:H246" si="6">G242*F242</f>
        <v>165982</v>
      </c>
    </row>
    <row r="243" spans="1:8" x14ac:dyDescent="0.25">
      <c r="A243" s="212" t="s">
        <v>862</v>
      </c>
      <c r="B243" s="212" t="s">
        <v>819</v>
      </c>
      <c r="C243" s="211"/>
      <c r="D243" s="210" t="s">
        <v>1537</v>
      </c>
      <c r="E243" s="209" t="s">
        <v>817</v>
      </c>
      <c r="F243" s="209">
        <v>1</v>
      </c>
      <c r="G243" s="209">
        <v>5119642.8569999998</v>
      </c>
      <c r="H243" s="219">
        <f t="shared" si="6"/>
        <v>5119642.8569999998</v>
      </c>
    </row>
    <row r="244" spans="1:8" ht="26.4" x14ac:dyDescent="0.25">
      <c r="A244" s="212" t="s">
        <v>861</v>
      </c>
      <c r="B244" s="212" t="s">
        <v>819</v>
      </c>
      <c r="C244" s="211"/>
      <c r="D244" s="210" t="s">
        <v>818</v>
      </c>
      <c r="E244" s="209" t="s">
        <v>817</v>
      </c>
      <c r="F244" s="209">
        <v>1</v>
      </c>
      <c r="G244" s="209">
        <v>2946429</v>
      </c>
      <c r="H244" s="219">
        <f t="shared" si="6"/>
        <v>2946429</v>
      </c>
    </row>
    <row r="245" spans="1:8" ht="52.8" x14ac:dyDescent="0.25">
      <c r="A245" s="212" t="s">
        <v>860</v>
      </c>
      <c r="B245" s="212" t="s">
        <v>819</v>
      </c>
      <c r="C245" s="211"/>
      <c r="D245" s="210" t="s">
        <v>1536</v>
      </c>
      <c r="E245" s="209" t="s">
        <v>817</v>
      </c>
      <c r="F245" s="209">
        <v>1</v>
      </c>
      <c r="G245" s="209">
        <v>526425</v>
      </c>
      <c r="H245" s="219">
        <f t="shared" si="6"/>
        <v>526425</v>
      </c>
    </row>
    <row r="246" spans="1:8" x14ac:dyDescent="0.25">
      <c r="A246" s="212" t="s">
        <v>859</v>
      </c>
      <c r="B246" s="212" t="s">
        <v>819</v>
      </c>
      <c r="C246" s="211"/>
      <c r="D246" s="210" t="s">
        <v>1535</v>
      </c>
      <c r="E246" s="209" t="s">
        <v>821</v>
      </c>
      <c r="F246" s="209">
        <v>1</v>
      </c>
      <c r="G246" s="209">
        <v>795089.28599999996</v>
      </c>
      <c r="H246" s="219">
        <f t="shared" si="6"/>
        <v>795089.28599999996</v>
      </c>
    </row>
    <row r="247" spans="1:8" x14ac:dyDescent="0.25">
      <c r="A247" s="212" t="s">
        <v>858</v>
      </c>
      <c r="B247" s="212" t="s">
        <v>819</v>
      </c>
      <c r="C247" s="211"/>
      <c r="D247" s="210" t="s">
        <v>836</v>
      </c>
      <c r="E247" s="209" t="s">
        <v>821</v>
      </c>
      <c r="F247" s="209">
        <v>1</v>
      </c>
      <c r="G247" s="209">
        <v>318035.71399999998</v>
      </c>
      <c r="H247" s="219">
        <f>G247*F247</f>
        <v>318035.71399999998</v>
      </c>
    </row>
    <row r="248" spans="1:8" x14ac:dyDescent="0.25">
      <c r="A248" s="338"/>
      <c r="B248" s="339"/>
      <c r="C248" s="340"/>
      <c r="D248" s="208" t="s">
        <v>816</v>
      </c>
      <c r="E248" s="208" t="s">
        <v>815</v>
      </c>
      <c r="F248" s="338"/>
      <c r="G248" s="340"/>
      <c r="H248" s="220">
        <f>SUM(H242:H247)</f>
        <v>9871603.8570000008</v>
      </c>
    </row>
    <row r="249" spans="1:8" x14ac:dyDescent="0.25">
      <c r="A249" s="341"/>
      <c r="B249" s="342"/>
      <c r="C249" s="342"/>
      <c r="D249" s="342"/>
      <c r="E249" s="342"/>
      <c r="F249" s="342"/>
      <c r="G249" s="342"/>
      <c r="H249" s="342"/>
    </row>
    <row r="250" spans="1:8" x14ac:dyDescent="0.25">
      <c r="A250" s="337"/>
      <c r="B250" s="337"/>
      <c r="C250" s="337"/>
      <c r="D250" s="337"/>
      <c r="E250" s="337"/>
      <c r="F250" s="337"/>
      <c r="G250" s="337"/>
      <c r="H250" s="337"/>
    </row>
    <row r="251" spans="1:8" x14ac:dyDescent="0.25">
      <c r="B251" s="335" t="s">
        <v>814</v>
      </c>
      <c r="C251" s="335"/>
      <c r="D251" s="335"/>
      <c r="E251" s="335"/>
      <c r="F251" s="335"/>
      <c r="G251" s="335"/>
      <c r="H251" s="335"/>
    </row>
    <row r="252" spans="1:8" x14ac:dyDescent="0.25">
      <c r="A252" s="336"/>
      <c r="B252" s="336"/>
      <c r="C252" s="336"/>
      <c r="D252" s="336"/>
      <c r="E252" s="336"/>
      <c r="F252" s="336"/>
      <c r="G252" s="336"/>
      <c r="H252" s="336"/>
    </row>
    <row r="253" spans="1:8" x14ac:dyDescent="0.25">
      <c r="B253" s="335" t="s">
        <v>813</v>
      </c>
      <c r="C253" s="335"/>
      <c r="D253" s="335"/>
      <c r="E253" s="335"/>
      <c r="F253" s="335"/>
      <c r="G253" s="335"/>
      <c r="H253" s="335"/>
    </row>
  </sheetData>
  <mergeCells count="44">
    <mergeCell ref="A1:C1"/>
    <mergeCell ref="D1:H1"/>
    <mergeCell ref="A2:H2"/>
    <mergeCell ref="A3:B3"/>
    <mergeCell ref="C3:G3"/>
    <mergeCell ref="B4:H4"/>
    <mergeCell ref="C5:H5"/>
    <mergeCell ref="A6:H6"/>
    <mergeCell ref="A7:H7"/>
    <mergeCell ref="A8:A10"/>
    <mergeCell ref="B8:B10"/>
    <mergeCell ref="C8:C10"/>
    <mergeCell ref="D8:D10"/>
    <mergeCell ref="E8:E10"/>
    <mergeCell ref="F8:F10"/>
    <mergeCell ref="G8:H8"/>
    <mergeCell ref="G9:H9"/>
    <mergeCell ref="A12:H12"/>
    <mergeCell ref="A13:H13"/>
    <mergeCell ref="A16:C16"/>
    <mergeCell ref="F16:G16"/>
    <mergeCell ref="A17:H17"/>
    <mergeCell ref="A18:H18"/>
    <mergeCell ref="A39:C39"/>
    <mergeCell ref="F39:G39"/>
    <mergeCell ref="A40:H40"/>
    <mergeCell ref="A41:H41"/>
    <mergeCell ref="A250:H250"/>
    <mergeCell ref="A234:C234"/>
    <mergeCell ref="F234:G234"/>
    <mergeCell ref="A235:H235"/>
    <mergeCell ref="A236:H236"/>
    <mergeCell ref="A239:C239"/>
    <mergeCell ref="F239:G239"/>
    <mergeCell ref="A240:H240"/>
    <mergeCell ref="A241:H241"/>
    <mergeCell ref="A248:C248"/>
    <mergeCell ref="F248:G248"/>
    <mergeCell ref="A249:H249"/>
    <mergeCell ref="B251:C251"/>
    <mergeCell ref="D251:H251"/>
    <mergeCell ref="A252:H252"/>
    <mergeCell ref="B253:C253"/>
    <mergeCell ref="D253:H253"/>
  </mergeCells>
  <pageMargins left="0.78740157480314965" right="0.39370078740157483" top="0.78740157480314965" bottom="0.78740157480314965" header="0.59055118110236227" footer="0.59055118110236227"/>
  <pageSetup paperSize="9" scale="81" fitToHeight="100" orientation="portrait" r:id="rId1"/>
  <headerFooter>
    <oddHeader>&amp;Л&amp;"Times New Roman Cyr,обычный"&amp;8Программный комплекс АВС-UZ (редакция 2023.2)&amp;Ц&amp;С&amp;ПЭ202600500</oddHead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ОБЕКТНАЯ</vt:lpstr>
      <vt:lpstr>расчёт</vt:lpstr>
      <vt:lpstr>По объектная </vt:lpstr>
      <vt:lpstr>Сводка</vt:lpstr>
      <vt:lpstr>Локал</vt:lpstr>
      <vt:lpstr>Ресурс</vt:lpstr>
      <vt:lpstr>Локал!Заголовки_для_печати</vt:lpstr>
      <vt:lpstr>ОБЕКТНАЯ!Заголовки_для_печати</vt:lpstr>
      <vt:lpstr>Ресурс!Заголовки_для_печати</vt:lpstr>
      <vt:lpstr>'По объектная '!Область_печати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User</cp:lastModifiedBy>
  <cp:lastPrinted>2026-08-22T14:37:32Z</cp:lastPrinted>
  <dcterms:created xsi:type="dcterms:W3CDTF">1999-01-10T09:40:42Z</dcterms:created>
  <dcterms:modified xsi:type="dcterms:W3CDTF">2026-10-19T15:17:27Z</dcterms:modified>
</cp:coreProperties>
</file>