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20.10.2026\88. Тайёр Уйчи Кашкар 20.10.26\"/>
    </mc:Choice>
  </mc:AlternateContent>
  <bookViews>
    <workbookView xWindow="0" yWindow="0" windowWidth="28800" windowHeight="11835" tabRatio="745"/>
  </bookViews>
  <sheets>
    <sheet name="Форма" sheetId="34" r:id="rId1"/>
    <sheet name="Исходные данные" sheetId="33" state="hidden" r:id="rId2"/>
    <sheet name="РЕСУРС" sheetId="14" state="hidden" r:id="rId3"/>
    <sheet name="Дефектовка" sheetId="22" state="hidden" r:id="rId4"/>
    <sheet name="жадвал" sheetId="41" state="hidden" r:id="rId5"/>
    <sheet name="Объемка" sheetId="28" state="hidden" r:id="rId6"/>
    <sheet name="ТРАНСПОРТ" sheetId="32" state="hidden" r:id="rId7"/>
  </sheets>
  <definedNames>
    <definedName name="_na1" localSheetId="4">#REF!</definedName>
    <definedName name="_na1" localSheetId="5">#REF!</definedName>
    <definedName name="_na1">#REF!</definedName>
    <definedName name="_na2" localSheetId="4">#REF!</definedName>
    <definedName name="_na2" localSheetId="5">#REF!</definedName>
    <definedName name="_na2">#REF!</definedName>
    <definedName name="_na3" localSheetId="4">#REF!</definedName>
    <definedName name="_na3" localSheetId="5">#REF!</definedName>
    <definedName name="_na3">#REF!</definedName>
    <definedName name="_na4">#REF!</definedName>
    <definedName name="_na5">#REF!</definedName>
    <definedName name="_na6">#REF!</definedName>
    <definedName name="_na7">#REF!</definedName>
    <definedName name="_na8">#REF!</definedName>
    <definedName name="_xlnm._FilterDatabase" localSheetId="3" hidden="1">Дефектовка!$A$13:$I$83</definedName>
    <definedName name="_xlnm._FilterDatabase" localSheetId="2" hidden="1">РЕСУРС!$A$11:$H$67</definedName>
    <definedName name="bases" localSheetId="4">#REF!</definedName>
    <definedName name="bases" localSheetId="5">#REF!</definedName>
    <definedName name="bases">#REF!</definedName>
    <definedName name="bases1" localSheetId="4">#REF!</definedName>
    <definedName name="bases1">#REF!</definedName>
    <definedName name="bases2" localSheetId="4">#REF!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3">Дефектовка!$10:$13</definedName>
    <definedName name="_xlnm.Print_Titles" localSheetId="2">РЕСУРС!$11:$11</definedName>
    <definedName name="Затраты_труда_рабочих_строителей" localSheetId="4">#REF!</definedName>
    <definedName name="Затраты_труда_рабочих_строителей" localSheetId="5">#REF!</definedName>
    <definedName name="Затраты_труда_рабочих_строителей">#REF!</definedName>
    <definedName name="о11" localSheetId="4">#REF!</definedName>
    <definedName name="о11" localSheetId="5">#REF!</definedName>
    <definedName name="о11">#REF!</definedName>
    <definedName name="_xlnm.Print_Area" localSheetId="3">Дефектовка!$A$1:$I$91</definedName>
    <definedName name="_xlnm.Print_Area" localSheetId="4">жадвал!$A$1:$H$26</definedName>
    <definedName name="_xlnm.Print_Area" localSheetId="1">'Исходные данные'!$A$1:$E$29</definedName>
    <definedName name="_xlnm.Print_Area" localSheetId="5">Объемка!$A$1:$D$25</definedName>
    <definedName name="_xlnm.Print_Area" localSheetId="2">РЕСУРС!$A$1:$H$69</definedName>
    <definedName name="_xlnm.Print_Area" localSheetId="6">ТРАНСПОРТ!$A$1:$J$12</definedName>
    <definedName name="_xlnm.Print_Area" localSheetId="0">Форма!$A$1:$C$21</definedName>
    <definedName name="труд" localSheetId="4">#REF!</definedName>
    <definedName name="труд" localSheetId="5">#REF!</definedName>
    <definedName name="труд">#REF!</definedName>
  </definedNames>
  <calcPr calcId="162913"/>
</workbook>
</file>

<file path=xl/calcChain.xml><?xml version="1.0" encoding="utf-8"?>
<calcChain xmlns="http://schemas.openxmlformats.org/spreadsheetml/2006/main">
  <c r="F11" i="41" l="1"/>
  <c r="F9" i="41"/>
  <c r="F23" i="41"/>
  <c r="F21" i="41"/>
  <c r="F17" i="41"/>
  <c r="F13" i="41"/>
  <c r="D23" i="41" l="1"/>
  <c r="G23" i="41" s="1"/>
  <c r="D21" i="41"/>
  <c r="G21" i="41" s="1"/>
  <c r="D19" i="41" l="1"/>
  <c r="G19" i="41" s="1"/>
  <c r="D17" i="41"/>
  <c r="D15" i="41"/>
  <c r="G15" i="41" s="1"/>
  <c r="A9" i="41"/>
  <c r="A11" i="41" s="1"/>
  <c r="D13" i="41"/>
  <c r="G13" i="41" s="1"/>
  <c r="D11" i="41"/>
  <c r="D9" i="41"/>
  <c r="A13" i="41" l="1"/>
  <c r="A15" i="41" s="1"/>
  <c r="A17" i="41" s="1"/>
  <c r="A19" i="41" s="1"/>
  <c r="A21" i="41" s="1"/>
  <c r="A23" i="41" s="1"/>
  <c r="G17" i="41"/>
  <c r="G11" i="41"/>
  <c r="G9" i="41"/>
  <c r="H65" i="14" l="1"/>
  <c r="H66" i="14"/>
  <c r="H64" i="14"/>
  <c r="H63" i="14"/>
  <c r="H62" i="14"/>
  <c r="H61" i="14"/>
  <c r="H60" i="14" l="1"/>
  <c r="H59" i="14"/>
  <c r="H58" i="14"/>
  <c r="H57" i="14"/>
  <c r="H56" i="14"/>
  <c r="H55" i="14"/>
  <c r="H54" i="14"/>
  <c r="H53" i="14"/>
  <c r="H52" i="14"/>
  <c r="H51" i="14"/>
  <c r="H50" i="14"/>
  <c r="H42" i="14"/>
  <c r="H41" i="14"/>
  <c r="H40" i="14"/>
  <c r="H39" i="14"/>
  <c r="H38" i="14"/>
  <c r="H37" i="14"/>
  <c r="H36" i="14"/>
  <c r="D23" i="28" l="1"/>
  <c r="D7" i="41"/>
  <c r="G7" i="41" l="1"/>
  <c r="G24" i="41" s="1"/>
  <c r="D24" i="41"/>
  <c r="D22" i="28"/>
  <c r="D21" i="28"/>
  <c r="D24" i="28"/>
  <c r="D19" i="28"/>
  <c r="D20" i="28" s="1"/>
  <c r="A14" i="28"/>
  <c r="D13" i="28" l="1"/>
  <c r="D17" i="28" l="1"/>
  <c r="A15" i="28" l="1"/>
  <c r="A16" i="28" s="1"/>
  <c r="A17" i="28" s="1"/>
  <c r="A19" i="28" s="1"/>
  <c r="A21" i="28" s="1"/>
  <c r="A22" i="28" s="1"/>
  <c r="A23" i="28" s="1"/>
  <c r="A24" i="28" s="1"/>
  <c r="D16" i="28" l="1"/>
  <c r="H35" i="14" l="1"/>
  <c r="D14" i="28" l="1"/>
  <c r="D15" i="28" l="1"/>
  <c r="D26" i="28" s="1"/>
  <c r="I15" i="32" l="1"/>
  <c r="G8" i="32" l="1"/>
  <c r="G9" i="32"/>
  <c r="G7" i="32"/>
  <c r="D27" i="28" l="1"/>
  <c r="H27" i="14" l="1"/>
  <c r="H34" i="14"/>
  <c r="H24" i="14"/>
  <c r="H29" i="14"/>
  <c r="D10" i="33"/>
  <c r="A2" i="32"/>
  <c r="A1" i="28"/>
  <c r="H22" i="14" l="1"/>
  <c r="H25" i="14" l="1"/>
  <c r="H30" i="14"/>
  <c r="H31" i="14"/>
  <c r="H33" i="14"/>
  <c r="H28" i="14" l="1"/>
  <c r="H47" i="14" l="1"/>
  <c r="D9" i="32"/>
  <c r="F9" i="32" s="1"/>
  <c r="H9" i="32" s="1"/>
  <c r="J9" i="32" s="1"/>
  <c r="D7" i="32"/>
  <c r="H20" i="14"/>
  <c r="H26" i="14" l="1"/>
  <c r="H32" i="14"/>
  <c r="F7" i="32"/>
  <c r="H7" i="32" s="1"/>
  <c r="J7" i="32" s="1"/>
  <c r="H46" i="14"/>
  <c r="H21" i="14" l="1"/>
  <c r="H49" i="14" l="1"/>
  <c r="H48" i="14"/>
  <c r="H23" i="14"/>
  <c r="H43" i="14" l="1"/>
  <c r="D8" i="32"/>
  <c r="F8" i="32" s="1"/>
  <c r="H8" i="32" s="1"/>
  <c r="J8" i="32" s="1"/>
  <c r="D9" i="33"/>
  <c r="D8" i="33" s="1"/>
  <c r="H15" i="14"/>
  <c r="A2" i="14"/>
  <c r="D13" i="33" l="1"/>
  <c r="H67" i="14"/>
  <c r="H17" i="14"/>
  <c r="D5" i="33" l="1"/>
  <c r="D4" i="33"/>
  <c r="D18" i="33" l="1"/>
  <c r="D15" i="33"/>
  <c r="D24" i="33" l="1"/>
  <c r="D28" i="33" l="1"/>
  <c r="D28" i="28" l="1"/>
</calcChain>
</file>

<file path=xl/sharedStrings.xml><?xml version="1.0" encoding="utf-8"?>
<sst xmlns="http://schemas.openxmlformats.org/spreadsheetml/2006/main" count="592" uniqueCount="298">
  <si>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</si>
  <si>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</si>
  <si>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</si>
  <si>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</si>
  <si>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</si>
  <si>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</si>
  <si>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</si>
  <si>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</si>
  <si>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</si>
  <si>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</si>
  <si>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</si>
  <si>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</si>
  <si>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</si>
  <si>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</si>
  <si>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</si>
  <si>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</si>
  <si>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</si>
  <si>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</si>
  <si>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</si>
  <si>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</si>
  <si>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</si>
  <si>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</si>
  <si>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</si>
  <si>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</si>
  <si>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</si>
  <si>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</si>
  <si>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</si>
  <si>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</si>
  <si>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</si>
  <si>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</si>
  <si>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</si>
  <si>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</si>
  <si>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</si>
  <si>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</si>
  <si>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</si>
  <si>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</si>
  <si>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</si>
  <si>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</si>
  <si>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ЗАКАЗЧИК</t>
  </si>
  <si>
    <t>___________________</t>
  </si>
  <si>
    <t>МП</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</si>
  <si>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</si>
  <si>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</si>
  <si>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</si>
  <si>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</si>
  <si>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</si>
  <si>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</si>
  <si>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</si>
  <si>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</si>
  <si>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</si>
  <si>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</si>
  <si>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</si>
  <si>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</si>
  <si>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</si>
  <si>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</si>
  <si>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</si>
  <si>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</si>
  <si>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</si>
  <si>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</si>
  <si>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</si>
  <si>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</si>
  <si>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</si>
  <si>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</si>
  <si>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</si>
  <si>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ПП</t>
  </si>
  <si>
    <t xml:space="preserve">НАИМЕНОВАНИЕ ЗАТРАТ </t>
  </si>
  <si>
    <t>Цена</t>
  </si>
  <si>
    <t>(тыс.сум)</t>
  </si>
  <si>
    <t>ЗАТРАТЫ НА ОБОРУДОВАНИЕ, МЕБЕЛЬ И ИНВЕНТАРЬ</t>
  </si>
  <si>
    <t>ЗАТРАТЫ НА СТРОИТЕЛЬНЫЕ МАТЕРИАЛЫ, ИЗДЕЛИЯ И КОНСТРУКЦИИ</t>
  </si>
  <si>
    <t>ТРАНСПОРТНЫЕ РАСХОДЫ НА МАТЕРИАЛЫ</t>
  </si>
  <si>
    <t xml:space="preserve">ЗАГОТОВИТЕЛЬНО-СКЛАДСКИЕ РАСХОДЫ </t>
  </si>
  <si>
    <t xml:space="preserve">ТРАНСПОРТНЫЕ РАСХОДЫ НА ОБОРУДОВАНИЕ </t>
  </si>
  <si>
    <t>ЗАТРАТЫ НА ОСНОВНУЮ ЗАРАБОТНУЮ ПЛАТУ С УЧЕТОМ НАЧИСЛЕНИЙ НА СОЦИАЛЬНОЕ СТРАХОВАНИЕ</t>
  </si>
  <si>
    <t>ЗАТРАТЫ НА ЭКСПЛУАТАЦИЮ МАШИН И МЕХАНИЗМОВ</t>
  </si>
  <si>
    <t>ЗАТРАТЫ НА СТРАХОВАНИЕ СТРОИТЕЛЬСТВА ОБЪЕКТОВ</t>
  </si>
  <si>
    <t>КОЭФФИЦИЕНТ РИСКА, ОПРЕДЕЛЯЕМЫЙ ИСХОДЯ ИЗ ПРОГНОЗИРУЕМОГО ИНДЕКСА РОСТА ЦЕН В СТРОИТЕЛЬСТВЕ НА ОЧЕРЕДНОЙ ГОД</t>
  </si>
  <si>
    <t>И Т О Г О  СТОИМОСТЬ СТРОИТЕЛЬСТВА В ТЕКУЩИХ ЦЕНАХ</t>
  </si>
  <si>
    <t>ИТОГО С НДС</t>
  </si>
  <si>
    <t>ПРОЧИЕ ЗАТРАТЫ И РАСХОДЫ ЗАКАЗЧИКА</t>
  </si>
  <si>
    <t>ИТОГО ПРЯМЫХ ЗАТРАТ</t>
  </si>
  <si>
    <t xml:space="preserve"> </t>
  </si>
  <si>
    <t>РЕКОМЕНДУЕМАЯ   СТОИМОСТЬ  ОБЪЕКТА В ТЕКУЩИХ  ЦЕНАХ.</t>
  </si>
  <si>
    <t>ОТРАСЛЕВАЯ РЕНТАБИЛЬНОСТЬ 00%</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</si>
  <si>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</si>
  <si>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</si>
  <si>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</si>
  <si>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</si>
  <si>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</si>
  <si>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</si>
  <si>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</si>
  <si>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</si>
  <si>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</si>
  <si>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</si>
  <si>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</si>
  <si>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</si>
  <si>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</si>
  <si>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Бульдозеры при работе на других видах строительства 79 (108) кВт (л.с.)</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</si>
  <si>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</si>
  <si>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</si>
  <si>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</si>
  <si>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</si>
  <si>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</si>
  <si>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</si>
  <si>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</si>
  <si>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</si>
  <si>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</si>
  <si>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</si>
  <si>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</si>
  <si>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</si>
  <si>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</si>
  <si>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</si>
  <si>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</si>
  <si>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</si>
  <si>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</si>
  <si>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</si>
  <si>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</si>
  <si>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</si>
  <si>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</si>
  <si>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Кирковщики</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</si>
  <si>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</si>
  <si>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</si>
  <si>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</si>
  <si>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</si>
  <si>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</si>
  <si>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</si>
  <si>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</si>
  <si>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</si>
  <si>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</si>
  <si>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</si>
  <si>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</si>
  <si>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</si>
  <si>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</si>
  <si>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</si>
  <si>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</si>
  <si>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</si>
  <si>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</si>
  <si>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</si>
  <si>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</si>
  <si>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жами</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</si>
  <si>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</si>
  <si>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</si>
  <si>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</si>
  <si>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</si>
  <si>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</si>
  <si>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</si>
  <si>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</si>
  <si>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</si>
  <si>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</si>
  <si>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</si>
  <si>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</si>
  <si>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</si>
  <si>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</si>
  <si>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</si>
  <si>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НДС 12 %</t>
  </si>
  <si>
    <t>Битум эмульцияси билан юзаки ишлов бериш 0,6 л/м2</t>
  </si>
  <si>
    <t>НУКСОНЛАР  ДАЛОЛАТНОМАСИ</t>
  </si>
  <si>
    <t>Иш хажмларини хисоблаш формуласи</t>
  </si>
  <si>
    <t>Узун-
лиги,
метр</t>
  </si>
  <si>
    <t>Йўлнинг 
эни,
 метр</t>
  </si>
  <si>
    <t>Туташма-
нинг четки
 юзаси, м2</t>
  </si>
  <si>
    <t>Тип</t>
  </si>
  <si>
    <t xml:space="preserve">    боши    </t>
  </si>
  <si>
    <t xml:space="preserve">    охири    </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</si>
  <si>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</si>
  <si>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</si>
  <si>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</si>
  <si>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</si>
  <si>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</si>
  <si>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</si>
  <si>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</si>
  <si>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Таъмирланадиган
йўлнинг
юзаси, м2</t>
  </si>
  <si>
    <t>Ишнинг манзили</t>
  </si>
  <si>
    <t>автомобил йўли тўшамасини таъмирлаш ишлари қайдномаси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</si>
  <si>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</si>
  <si>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</si>
  <si>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</si>
  <si>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</si>
  <si>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</si>
  <si>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</si>
  <si>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</si>
  <si>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</si>
  <si>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</si>
  <si>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</si>
  <si>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</si>
  <si>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</si>
  <si>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</si>
  <si>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</si>
  <si>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</si>
  <si>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</si>
  <si>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</si>
  <si>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</si>
  <si>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</si>
  <si>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</si>
  <si>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</si>
  <si>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</si>
  <si>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</si>
  <si>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</si>
  <si>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</si>
  <si>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</si>
  <si>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</si>
  <si>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</si>
  <si>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I</t>
  </si>
  <si>
    <t xml:space="preserve">Йўлнинг мавжуд холати қум шағал аралашмасидан иборат бўлиб, чўкишлар нотекисликлар мавжуд.  </t>
  </si>
  <si>
    <t>18.</t>
  </si>
  <si>
    <t>19.</t>
  </si>
  <si>
    <t>Ташаббускор</t>
  </si>
  <si>
    <t>Асфальтоукладчик ёрдамида қайноқ майда заррали зич асфальтобетондан 5 см қалинликда қоплама ёткизиш. (ГОСТ 9128-2013)</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</si>
  <si>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</si>
  <si>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</si>
  <si>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</si>
  <si>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</si>
  <si>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</si>
  <si>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</si>
  <si>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</si>
  <si>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</si>
  <si>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Автомобили-самосвалы грузоподъемностью до 25 т</t>
  </si>
  <si>
    <t>ДОРОЖНЫЙ ЗНАК 2.4 ТРЕУГОЛЬНОЙ, СВЕТООТРАЖАЮЩИХ, СТОРОНОЙ -700ММ.</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</si>
  <si>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Қурама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</si>
  <si>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Қурама МФЙ раиси</t>
  </si>
  <si>
    <t>Йўл белгилари етишмайди.</t>
  </si>
  <si>
    <t>Йўл белгиларини узунлиги 4 м ўлчами 50х50 мм бўлган металл устинини B-15 маркали қуйма бетон пойдеворга ўрнатиш</t>
  </si>
  <si>
    <t>дона</t>
  </si>
  <si>
    <t>Томонлари 700 мм бўлган 2.4. "Йўл беринг" йўл белгиси</t>
  </si>
  <si>
    <t>Ўлчами 700 мм бўлган 3.12 "Ўққа тушадиган оғирлик чекланган" йўл белгиси</t>
  </si>
  <si>
    <t>Йўл белгиларини ўрнатиш</t>
  </si>
  <si>
    <t>20.</t>
  </si>
  <si>
    <t>21.</t>
  </si>
  <si>
    <t>22.</t>
  </si>
  <si>
    <t>23.</t>
  </si>
  <si>
    <t>С</t>
  </si>
  <si>
    <t>ДОРОЖНЫЙ ЗНАК 3.12 КРУГЛЫЙ, СВЕТООТРАЖАЮЩИХ, СТОРОНОЙ -700ММ.</t>
  </si>
  <si>
    <t>Томонлари 700 мм бўлган 1.31. "Сунъий йўл нотекислиги" йўл белгиси</t>
  </si>
  <si>
    <t>ДОРОЖНЫЙ ЗНАК 1.31 ТРЕУГОЛЬНОЙ, СВЕТООТРАЖАЮЩИХ, СТОРОНОЙ -700ММ.</t>
  </si>
  <si>
    <t>Трубы металлические профил размером 50х50мм толщиной стенки 3,5 мм</t>
  </si>
  <si>
    <t>ЛЕЖАЧИЙ ПОЛИЦЕЙСКИЙ</t>
  </si>
  <si>
    <t>Сунъий нотекислик (лежачий полицейский) ўрнатиш</t>
  </si>
  <si>
    <t>Трасса 1 (Навбахор кўчаси)</t>
  </si>
  <si>
    <t>4+62</t>
  </si>
  <si>
    <t>Трасса 2 (Навбахор кўчаси)</t>
  </si>
  <si>
    <t>Трасса 3 (Навбахор кўчаси)</t>
  </si>
  <si>
    <t>Трасса 6 (А.Қаххор кўчаси)</t>
  </si>
  <si>
    <t>4+66</t>
  </si>
  <si>
    <t>1+08</t>
  </si>
  <si>
    <t>Трасса 8 (Мазмунли кўчаси)</t>
  </si>
  <si>
    <t>3+21</t>
  </si>
  <si>
    <t>Трасса 9 (Мазмунли кўчаси)</t>
  </si>
  <si>
    <t>0+87</t>
  </si>
  <si>
    <t>3+50</t>
  </si>
  <si>
    <t>II</t>
  </si>
  <si>
    <t>Мавжуд йўл профилини 1000м2 га 66 м3 янги ҚШАли материал қўшиш йўли билан тиклаш</t>
  </si>
  <si>
    <t>Қум шағал аралашмаси ёрдамида 5 см қалинликда йўл марзасини мустаҳкамлаш</t>
  </si>
  <si>
    <t>2+60
2+15
2+60</t>
  </si>
  <si>
    <t>2+60</t>
  </si>
  <si>
    <t>3+80
3+35
3+80</t>
  </si>
  <si>
    <t>3+80</t>
  </si>
  <si>
    <t>3+69
3+24
3+69</t>
  </si>
  <si>
    <t>3+69</t>
  </si>
  <si>
    <t>Йўл пойини автогрейдер ёрдамида геометрик шаклга келтириш</t>
  </si>
  <si>
    <t>3+70</t>
  </si>
  <si>
    <t>3,5-4,0</t>
  </si>
  <si>
    <t>Трасса 4 (Ўйингоҳ кўчаси)</t>
  </si>
  <si>
    <t>Трасса 5 (А.Қаххор кўчаси)</t>
  </si>
  <si>
    <t>Трасса 7 (Мазмунли кўчаси)</t>
  </si>
  <si>
    <t>НАМАНГАН ВИЛОЯТИ УЙЧИ ТУМАН КАШКАР МАХАЛЛА ФУКАРОЛАР ЙИГИНИ ХУДУДИДА ЖОЙЛАШГАН НАВБАХОР, УЙИНГОХ, А.КАХХОР ВА МАЗМУНЛИ КУЧАЛАРИНИ АСФАЛТ КОПЛАМАСИ БИЛАН КОПЛАШ</t>
  </si>
  <si>
    <t>НАМАНГАН ВИЛОЯТИ  УЙЧИ ТУМАН “ҚАШҚАР” МАҲАЛЛА ФУҚАРОЛАР ЙИҒИНИ ХУДУДИДА ЖОЙЛАШГАН “НАВБАХОР”, "ЎЙИНГОҲ", "А.ҚАХХОР" ВА "МАЗМУНЛИ"КЎЧАЛАРИНИ АСФАЛТ ҚОПЛАМАСИ БИЛАН ҚОПЛАШ.</t>
  </si>
  <si>
    <t>462 м х 4 м + 6,86 м2</t>
  </si>
  <si>
    <t>0,6 х 1854,86 м2 / 1000</t>
  </si>
  <si>
    <t xml:space="preserve">462 м х 0,25 м х 2 </t>
  </si>
  <si>
    <t>260 м х 4 м + 31,31 м2</t>
  </si>
  <si>
    <t>0,6 х 1071,31 м2 / 1000</t>
  </si>
  <si>
    <t xml:space="preserve">260 м х 0,25 м х 2 </t>
  </si>
  <si>
    <t>3 дона</t>
  </si>
  <si>
    <t>0,048 м3</t>
  </si>
  <si>
    <t>1 дона</t>
  </si>
  <si>
    <t>4 м</t>
  </si>
  <si>
    <t>380 м х 4 м + 31,31 м2</t>
  </si>
  <si>
    <t>0,6 х 1551,31 м2 / 1000</t>
  </si>
  <si>
    <t xml:space="preserve">380 м х 0,25 м х 2 </t>
  </si>
  <si>
    <t>370 м х 4 м + 20,58 м2</t>
  </si>
  <si>
    <t>0,6 х 1500,58 м2 / 1000</t>
  </si>
  <si>
    <t xml:space="preserve">370 м х 0,25 м х 2 </t>
  </si>
  <si>
    <t>466 м х 4 м + 6,86 м2</t>
  </si>
  <si>
    <t>0,6 х 1870,86 м2 / 1000</t>
  </si>
  <si>
    <t xml:space="preserve">466 м х 0,25 м х 2 </t>
  </si>
  <si>
    <t>108 м х 3,5 м + 13,72 м2</t>
  </si>
  <si>
    <t>0,6 х 391,72 м2 / 1000</t>
  </si>
  <si>
    <t xml:space="preserve">108 м х 0,25 м х 2 </t>
  </si>
  <si>
    <t>321 м х 4 м + 6,86 м2</t>
  </si>
  <si>
    <t>0,6 х 1290,86 м2 / 1000</t>
  </si>
  <si>
    <t xml:space="preserve">321 м х 0,25 м х 2 </t>
  </si>
  <si>
    <t>87 м х 3,5 м + 13,72 м2</t>
  </si>
  <si>
    <t>0,6 х 318,22 м2 / 1000</t>
  </si>
  <si>
    <t xml:space="preserve">87 м х 0,25 м х 2 </t>
  </si>
  <si>
    <t>350 м х 4 м + 10,29 м2</t>
  </si>
  <si>
    <t>0,6 х 1410,29 м2 / 1000</t>
  </si>
  <si>
    <t xml:space="preserve">350 м х 0,25 м х 2 </t>
  </si>
  <si>
    <t>ПРОЧИЕ ЗАТРАТЫ И РАСХОДЫ ПОДРЯДЧИКА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</si>
</sst>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р_._-;\-* #,##0.00_р_._-;_-* &quot;-&quot;??_р_._-;_-@_-"/>
    <numFmt numFmtId="165" formatCode="0.0000"/>
    <numFmt numFmtId="166" formatCode="0.0"/>
    <numFmt numFmtId="167" formatCode="0.000"/>
    <numFmt numFmtId="168" formatCode="#,##0.000"/>
    <numFmt numFmtId="169" formatCode="0.0%"/>
    <numFmt numFmtId="170" formatCode="#,##0.0"/>
    <numFmt numFmtId="171" formatCode="_-* #,##0_р_._-;\-* #,##0_р_._-;_-* &quot;-&quot;??_р_._-;_-@_-"/>
    <numFmt numFmtId="172" formatCode="_-* #,##0\ _F_-;\-* #,##0\ _F_-;_-* &quot;-&quot;\ _F_-;_-@_-"/>
    <numFmt numFmtId="173" formatCode="_-* #,##0.00\ _F_-;\-* #,##0.00\ _F_-;_-* &quot;-&quot;??\ _F_-;_-@_-"/>
    <numFmt numFmtId="174" formatCode="_-* #,##0.00000_р_._-;\-* #,##0.00000_р_._-;_-* &quot;-&quot;??_р_._-;_-@_-"/>
  </numFmts>
  <fonts count="115">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0"/>
      <color theme="1"/>
      <name val="Times New Roman"/>
      <family val="1"/>
      <charset val="204"/>
    </font>
    <font>
      <b/>
      <sz val="12"/>
      <name val="Times New Roman Cyr"/>
      <charset val="204"/>
    </font>
    <font>
      <b/>
      <sz val="10.5"/>
      <name val="Times New Roman Cyr"/>
      <charset val="204"/>
    </font>
    <font>
      <b/>
      <sz val="14"/>
      <name val="Times New Roman Cyr"/>
      <charset val="204"/>
    </font>
    <font>
      <sz val="10"/>
      <color theme="1"/>
      <name val="Times New Roman"/>
      <family val="1"/>
      <charset val="204"/>
    </font>
    <font>
      <i/>
      <sz val="11"/>
      <name val="Times New Roman"/>
      <family val="1"/>
      <charset val="204"/>
    </font>
    <font>
      <i/>
      <sz val="13"/>
      <name val="Arial"/>
      <family val="2"/>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s>
  <cellStyleXfs count="9513">
    <xf numFmtId="0" fontId="0" fillId="0" borderId="0"/>
    <xf numFmtId="0" fontId="59" fillId="0" borderId="0" applyNumberFormat="0" applyFill="0" applyBorder="0" applyAlignment="0" applyProtection="0"/>
    <xf numFmtId="0" fontId="60" fillId="0" borderId="1" applyNumberFormat="0" applyFill="0" applyAlignment="0" applyProtection="0"/>
    <xf numFmtId="0" fontId="61" fillId="0" borderId="2" applyNumberFormat="0" applyFill="0" applyAlignment="0" applyProtection="0"/>
    <xf numFmtId="0" fontId="62" fillId="0" borderId="3" applyNumberFormat="0" applyFill="0" applyAlignment="0" applyProtection="0"/>
    <xf numFmtId="0" fontId="62" fillId="0" borderId="0" applyNumberFormat="0" applyFill="0" applyBorder="0" applyAlignment="0" applyProtection="0"/>
    <xf numFmtId="0" fontId="63" fillId="2" borderId="0" applyNumberFormat="0" applyBorder="0" applyAlignment="0" applyProtection="0"/>
    <xf numFmtId="0" fontId="64" fillId="3" borderId="0" applyNumberFormat="0" applyBorder="0" applyAlignment="0" applyProtection="0"/>
    <xf numFmtId="0" fontId="65" fillId="4" borderId="0" applyNumberFormat="0" applyBorder="0" applyAlignment="0" applyProtection="0"/>
    <xf numFmtId="0" fontId="66" fillId="5" borderId="4" applyNumberFormat="0" applyAlignment="0" applyProtection="0"/>
    <xf numFmtId="0" fontId="67" fillId="6" borderId="5" applyNumberFormat="0" applyAlignment="0" applyProtection="0"/>
    <xf numFmtId="0" fontId="68" fillId="6" borderId="4" applyNumberFormat="0" applyAlignment="0" applyProtection="0"/>
    <xf numFmtId="0" fontId="69" fillId="0" borderId="6" applyNumberFormat="0" applyFill="0" applyAlignment="0" applyProtection="0"/>
    <xf numFmtId="0" fontId="70" fillId="7" borderId="7" applyNumberFormat="0" applyAlignment="0" applyProtection="0"/>
    <xf numFmtId="0" fontId="71" fillId="0" borderId="0" applyNumberFormat="0" applyFill="0" applyBorder="0" applyAlignment="0" applyProtection="0"/>
    <xf numFmtId="0" fontId="58" fillId="8" borderId="8" applyNumberFormat="0" applyFont="0" applyAlignment="0" applyProtection="0"/>
    <xf numFmtId="0" fontId="72" fillId="0" borderId="0" applyNumberFormat="0" applyFill="0" applyBorder="0" applyAlignment="0" applyProtection="0"/>
    <xf numFmtId="0" fontId="73" fillId="0" borderId="9" applyNumberFormat="0" applyFill="0" applyAlignment="0" applyProtection="0"/>
    <xf numFmtId="0" fontId="74" fillId="9" borderId="0" applyNumberFormat="0" applyBorder="0" applyAlignment="0" applyProtection="0"/>
    <xf numFmtId="0" fontId="58" fillId="10" borderId="0" applyNumberFormat="0" applyBorder="0" applyAlignment="0" applyProtection="0"/>
    <xf numFmtId="0" fontId="58" fillId="11" borderId="0" applyNumberFormat="0" applyBorder="0" applyAlignment="0" applyProtection="0"/>
    <xf numFmtId="0" fontId="74" fillId="12" borderId="0" applyNumberFormat="0" applyBorder="0" applyAlignment="0" applyProtection="0"/>
    <xf numFmtId="0" fontId="74" fillId="13"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74" fillId="16" borderId="0" applyNumberFormat="0" applyBorder="0" applyAlignment="0" applyProtection="0"/>
    <xf numFmtId="0" fontId="74"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74" fillId="20" borderId="0" applyNumberFormat="0" applyBorder="0" applyAlignment="0" applyProtection="0"/>
    <xf numFmtId="0" fontId="74"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74" fillId="24" borderId="0" applyNumberFormat="0" applyBorder="0" applyAlignment="0" applyProtection="0"/>
    <xf numFmtId="0" fontId="74" fillId="25"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74" fillId="28" borderId="0" applyNumberFormat="0" applyBorder="0" applyAlignment="0" applyProtection="0"/>
    <xf numFmtId="0" fontId="74" fillId="29"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74" fillId="32" borderId="0" applyNumberFormat="0" applyBorder="0" applyAlignment="0" applyProtection="0"/>
    <xf numFmtId="0" fontId="80" fillId="0" borderId="0"/>
    <xf numFmtId="165" fontId="80" fillId="0" borderId="0" applyFont="0" applyFill="0" applyBorder="0" applyAlignment="0" applyProtection="0"/>
    <xf numFmtId="0" fontId="79" fillId="0" borderId="0"/>
    <xf numFmtId="169" fontId="80" fillId="0" borderId="0" applyFont="0" applyFill="0" applyBorder="0" applyAlignment="0" applyProtection="0"/>
    <xf numFmtId="169" fontId="80" fillId="0" borderId="0" applyFont="0" applyFill="0" applyBorder="0" applyAlignment="0" applyProtection="0"/>
    <xf numFmtId="0" fontId="79" fillId="0" borderId="0"/>
    <xf numFmtId="0" fontId="80" fillId="0" borderId="0"/>
    <xf numFmtId="0" fontId="79" fillId="0" borderId="0"/>
    <xf numFmtId="0" fontId="88" fillId="8" borderId="8" applyNumberFormat="0" applyFont="0" applyAlignment="0" applyProtection="0"/>
    <xf numFmtId="0" fontId="89" fillId="0" borderId="0"/>
    <xf numFmtId="164" fontId="80" fillId="0" borderId="0" applyFont="0" applyFill="0" applyBorder="0" applyAlignment="0" applyProtection="0"/>
    <xf numFmtId="0" fontId="79" fillId="0" borderId="0"/>
    <xf numFmtId="0" fontId="57" fillId="8" borderId="8" applyNumberFormat="0" applyFont="0" applyAlignment="0" applyProtection="0"/>
    <xf numFmtId="0" fontId="57" fillId="10" borderId="0" applyNumberFormat="0" applyBorder="0" applyAlignment="0" applyProtection="0"/>
    <xf numFmtId="0" fontId="57" fillId="11"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6" borderId="0" applyNumberFormat="0" applyBorder="0" applyAlignment="0" applyProtection="0"/>
    <xf numFmtId="0" fontId="57" fillId="27" borderId="0" applyNumberFormat="0" applyBorder="0" applyAlignment="0" applyProtection="0"/>
    <xf numFmtId="0" fontId="57" fillId="30" borderId="0" applyNumberFormat="0" applyBorder="0" applyAlignment="0" applyProtection="0"/>
    <xf numFmtId="0" fontId="57" fillId="31" borderId="0" applyNumberFormat="0" applyBorder="0" applyAlignment="0" applyProtection="0"/>
    <xf numFmtId="0" fontId="79" fillId="0" borderId="0"/>
    <xf numFmtId="0" fontId="56" fillId="8" borderId="8" applyNumberFormat="0" applyFont="0" applyAlignment="0" applyProtection="0"/>
    <xf numFmtId="0" fontId="56" fillId="10" borderId="0" applyNumberFormat="0" applyBorder="0" applyAlignment="0" applyProtection="0"/>
    <xf numFmtId="0" fontId="56" fillId="11"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79" fillId="0" borderId="0"/>
    <xf numFmtId="0" fontId="55" fillId="8" borderId="8" applyNumberFormat="0" applyFont="0" applyAlignment="0" applyProtection="0"/>
    <xf numFmtId="0" fontId="55" fillId="10" borderId="0" applyNumberFormat="0" applyBorder="0" applyAlignment="0" applyProtection="0"/>
    <xf numFmtId="0" fontId="55" fillId="11"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79"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79" fillId="0" borderId="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79"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9"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8" borderId="8" applyNumberFormat="0" applyFont="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88" fillId="34" borderId="0" applyNumberFormat="0" applyBorder="0" applyAlignment="0" applyProtection="0"/>
    <xf numFmtId="0" fontId="88" fillId="34" borderId="0" applyNumberFormat="0" applyBorder="0" applyAlignment="0" applyProtection="0"/>
    <xf numFmtId="0" fontId="88" fillId="34" borderId="0" applyNumberFormat="0" applyBorder="0" applyAlignment="0" applyProtection="0"/>
    <xf numFmtId="0" fontId="88" fillId="34" borderId="0" applyNumberFormat="0" applyBorder="0" applyAlignment="0" applyProtection="0"/>
    <xf numFmtId="0" fontId="88" fillId="34"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88" fillId="35"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4"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26"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3"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27"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92"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0" fillId="0" borderId="0"/>
    <xf numFmtId="0" fontId="80" fillId="0" borderId="0"/>
    <xf numFmtId="0" fontId="93" fillId="0" borderId="0"/>
    <xf numFmtId="0" fontId="80" fillId="0" borderId="0"/>
    <xf numFmtId="0" fontId="80"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44" fillId="8" borderId="8" applyNumberFormat="0" applyFont="0" applyAlignment="0" applyProtection="0"/>
    <xf numFmtId="0" fontId="44" fillId="8" borderId="8"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0" fontId="88" fillId="44" borderId="21" applyNumberFormat="0" applyFont="0" applyAlignment="0" applyProtection="0"/>
    <xf numFmtId="172" fontId="94" fillId="0" borderId="0" applyFont="0" applyFill="0" applyBorder="0" applyAlignment="0" applyProtection="0"/>
    <xf numFmtId="173" fontId="94" fillId="0" borderId="0" applyFont="0" applyFill="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14" borderId="0" applyNumberFormat="0" applyBorder="0" applyAlignment="0" applyProtection="0"/>
    <xf numFmtId="0" fontId="39" fillId="22" borderId="0" applyNumberFormat="0" applyBorder="0" applyAlignment="0" applyProtection="0"/>
    <xf numFmtId="0" fontId="39" fillId="19" borderId="0" applyNumberFormat="0" applyBorder="0" applyAlignment="0" applyProtection="0"/>
    <xf numFmtId="0" fontId="39" fillId="15" borderId="0" applyNumberFormat="0" applyBorder="0" applyAlignment="0" applyProtection="0"/>
    <xf numFmtId="0" fontId="39" fillId="23" borderId="0" applyNumberFormat="0" applyBorder="0" applyAlignment="0" applyProtection="0"/>
    <xf numFmtId="0" fontId="39" fillId="8" borderId="8" applyNumberFormat="0" applyFont="0" applyAlignment="0" applyProtection="0"/>
    <xf numFmtId="0" fontId="39" fillId="18" borderId="0" applyNumberFormat="0" applyBorder="0" applyAlignment="0" applyProtection="0"/>
    <xf numFmtId="0" fontId="39" fillId="31"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30"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7"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11" borderId="0" applyNumberFormat="0" applyBorder="0" applyAlignment="0" applyProtection="0"/>
    <xf numFmtId="0" fontId="39" fillId="10"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8" borderId="8" applyNumberFormat="0" applyFont="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8" borderId="8" applyNumberFormat="0" applyFont="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0"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4"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18"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2"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30"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1"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5"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3"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31" borderId="0" applyNumberFormat="0" applyBorder="0" applyAlignment="0" applyProtection="0"/>
    <xf numFmtId="0" fontId="38" fillId="8" borderId="8" applyNumberFormat="0" applyFont="0" applyAlignment="0" applyProtection="0"/>
    <xf numFmtId="0" fontId="38" fillId="8" borderId="8" applyNumberFormat="0" applyFont="0" applyAlignment="0" applyProtection="0"/>
    <xf numFmtId="0" fontId="38" fillId="8" borderId="8" applyNumberFormat="0" applyFont="0" applyAlignment="0" applyProtection="0"/>
    <xf numFmtId="0" fontId="100" fillId="0" borderId="0" applyNumberFormat="0" applyFill="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6" fillId="1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19"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19"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30"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2" borderId="0" applyNumberFormat="0" applyBorder="0" applyAlignment="0" applyProtection="0"/>
    <xf numFmtId="0" fontId="34" fillId="14"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9"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11" borderId="0" applyNumberFormat="0" applyBorder="0" applyAlignment="0" applyProtection="0"/>
    <xf numFmtId="0" fontId="34" fillId="31"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7"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30"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5"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5"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0"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23" borderId="0" applyNumberFormat="0" applyBorder="0" applyAlignment="0" applyProtection="0"/>
    <xf numFmtId="0" fontId="34" fillId="10"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26"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3"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6"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8"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3"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5" borderId="0" applyNumberFormat="0" applyBorder="0" applyAlignment="0" applyProtection="0"/>
    <xf numFmtId="0" fontId="34" fillId="22" borderId="0" applyNumberFormat="0" applyBorder="0" applyAlignment="0" applyProtection="0"/>
    <xf numFmtId="0" fontId="34" fillId="31"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9" borderId="0" applyNumberFormat="0" applyBorder="0" applyAlignment="0" applyProtection="0"/>
    <xf numFmtId="0" fontId="34" fillId="26" borderId="0" applyNumberFormat="0" applyBorder="0" applyAlignment="0" applyProtection="0"/>
    <xf numFmtId="0" fontId="34" fillId="11"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6"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31" borderId="0" applyNumberFormat="0" applyBorder="0" applyAlignment="0" applyProtection="0"/>
    <xf numFmtId="0" fontId="34" fillId="27"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27"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30"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26"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26"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22"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22" borderId="0" applyNumberFormat="0" applyBorder="0" applyAlignment="0" applyProtection="0"/>
    <xf numFmtId="0" fontId="34" fillId="14" borderId="0" applyNumberFormat="0" applyBorder="0" applyAlignment="0" applyProtection="0"/>
    <xf numFmtId="0" fontId="34" fillId="27" borderId="0" applyNumberFormat="0" applyBorder="0" applyAlignment="0" applyProtection="0"/>
    <xf numFmtId="0" fontId="34" fillId="14" borderId="0" applyNumberFormat="0" applyBorder="0" applyAlignment="0" applyProtection="0"/>
    <xf numFmtId="0" fontId="34" fillId="23"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11"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11"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26"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27" borderId="0" applyNumberFormat="0" applyBorder="0" applyAlignment="0" applyProtection="0"/>
    <xf numFmtId="0" fontId="34" fillId="23" borderId="0" applyNumberFormat="0" applyBorder="0" applyAlignment="0" applyProtection="0"/>
    <xf numFmtId="0" fontId="34" fillId="19"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18"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19"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5"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7"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9"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23"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7"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18" borderId="0" applyNumberFormat="0" applyBorder="0" applyAlignment="0" applyProtection="0"/>
    <xf numFmtId="0" fontId="34" fillId="23"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8"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30" borderId="0" applyNumberFormat="0" applyBorder="0" applyAlignment="0" applyProtection="0"/>
    <xf numFmtId="0" fontId="34" fillId="15" borderId="0" applyNumberFormat="0" applyBorder="0" applyAlignment="0" applyProtection="0"/>
    <xf numFmtId="0" fontId="34" fillId="10"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18"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6" borderId="0" applyNumberFormat="0" applyBorder="0" applyAlignment="0" applyProtection="0"/>
    <xf numFmtId="0" fontId="34" fillId="23" borderId="0" applyNumberFormat="0" applyBorder="0" applyAlignment="0" applyProtection="0"/>
    <xf numFmtId="0" fontId="34" fillId="30"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26"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0"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30" borderId="0" applyNumberFormat="0" applyBorder="0" applyAlignment="0" applyProtection="0"/>
    <xf numFmtId="0" fontId="34" fillId="15" borderId="0" applyNumberFormat="0" applyBorder="0" applyAlignment="0" applyProtection="0"/>
    <xf numFmtId="0" fontId="34" fillId="27" borderId="0" applyNumberFormat="0" applyBorder="0" applyAlignment="0" applyProtection="0"/>
    <xf numFmtId="0" fontId="34" fillId="23" borderId="0" applyNumberFormat="0" applyBorder="0" applyAlignment="0" applyProtection="0"/>
    <xf numFmtId="0" fontId="34" fillId="10" borderId="0" applyNumberFormat="0" applyBorder="0" applyAlignment="0" applyProtection="0"/>
    <xf numFmtId="0" fontId="34" fillId="19" borderId="0" applyNumberFormat="0" applyBorder="0" applyAlignment="0" applyProtection="0"/>
    <xf numFmtId="0" fontId="34" fillId="31" borderId="0" applyNumberFormat="0" applyBorder="0" applyAlignment="0" applyProtection="0"/>
    <xf numFmtId="0" fontId="34" fillId="19"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27" borderId="0" applyNumberFormat="0" applyBorder="0" applyAlignment="0" applyProtection="0"/>
    <xf numFmtId="0" fontId="34" fillId="14"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10"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2"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1" borderId="0" applyNumberFormat="0" applyBorder="0" applyAlignment="0" applyProtection="0"/>
    <xf numFmtId="0" fontId="34" fillId="26"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34" fillId="11" borderId="0" applyNumberFormat="0" applyBorder="0" applyAlignment="0" applyProtection="0"/>
    <xf numFmtId="0" fontId="34" fillId="26" borderId="0" applyNumberFormat="0" applyBorder="0" applyAlignment="0" applyProtection="0"/>
    <xf numFmtId="0" fontId="34" fillId="22" borderId="0" applyNumberFormat="0" applyBorder="0" applyAlignment="0" applyProtection="0"/>
    <xf numFmtId="0" fontId="34" fillId="11"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18"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23"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31"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30"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8" borderId="8" applyNumberFormat="0" applyFont="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11" borderId="0" applyNumberFormat="0" applyBorder="0" applyAlignment="0" applyProtection="0"/>
    <xf numFmtId="0" fontId="34" fillId="1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14" borderId="0" applyNumberFormat="0" applyBorder="0" applyAlignment="0" applyProtection="0"/>
    <xf numFmtId="0" fontId="34" fillId="22" borderId="0" applyNumberFormat="0" applyBorder="0" applyAlignment="0" applyProtection="0"/>
    <xf numFmtId="0" fontId="34" fillId="19" borderId="0" applyNumberFormat="0" applyBorder="0" applyAlignment="0" applyProtection="0"/>
    <xf numFmtId="0" fontId="34" fillId="15" borderId="0" applyNumberFormat="0" applyBorder="0" applyAlignment="0" applyProtection="0"/>
    <xf numFmtId="0" fontId="34" fillId="23" borderId="0" applyNumberFormat="0" applyBorder="0" applyAlignment="0" applyProtection="0"/>
    <xf numFmtId="0" fontId="34" fillId="18" borderId="0" applyNumberFormat="0" applyBorder="0" applyAlignment="0" applyProtection="0"/>
    <xf numFmtId="0" fontId="34" fillId="31" borderId="0" applyNumberFormat="0" applyBorder="0" applyAlignment="0" applyProtection="0"/>
    <xf numFmtId="0" fontId="34" fillId="30" borderId="0" applyNumberFormat="0" applyBorder="0" applyAlignment="0" applyProtection="0"/>
    <xf numFmtId="0" fontId="34" fillId="27" borderId="0" applyNumberFormat="0" applyBorder="0" applyAlignment="0" applyProtection="0"/>
    <xf numFmtId="0" fontId="34" fillId="26" borderId="0" applyNumberFormat="0" applyBorder="0" applyAlignment="0" applyProtection="0"/>
    <xf numFmtId="0" fontId="34" fillId="11"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75" fillId="0" borderId="0"/>
    <xf numFmtId="0" fontId="107" fillId="0" borderId="0"/>
    <xf numFmtId="0" fontId="33" fillId="0" borderId="0"/>
    <xf numFmtId="0" fontId="32" fillId="0" borderId="0"/>
    <xf numFmtId="0" fontId="75" fillId="0" borderId="0"/>
    <xf numFmtId="0" fontId="31" fillId="0" borderId="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0" fillId="8" borderId="8" applyNumberFormat="0" applyFont="0" applyAlignment="0" applyProtection="0"/>
    <xf numFmtId="0" fontId="30" fillId="10" borderId="0" applyNumberFormat="0" applyBorder="0" applyAlignment="0" applyProtection="0"/>
    <xf numFmtId="0" fontId="30" fillId="11" borderId="0" applyNumberFormat="0" applyBorder="0" applyAlignment="0" applyProtection="0"/>
    <xf numFmtId="0" fontId="30" fillId="19" borderId="0" applyNumberFormat="0" applyBorder="0" applyAlignment="0" applyProtection="0"/>
    <xf numFmtId="0" fontId="30" fillId="15"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8" borderId="0" applyNumberFormat="0" applyBorder="0" applyAlignment="0" applyProtection="0"/>
    <xf numFmtId="0" fontId="30" fillId="11"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0"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5"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4"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1"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0" borderId="0" applyNumberFormat="0" applyBorder="0" applyAlignment="0" applyProtection="0"/>
    <xf numFmtId="0" fontId="30" fillId="19"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8"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4"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9" borderId="0" applyNumberFormat="0" applyBorder="0" applyAlignment="0" applyProtection="0"/>
    <xf numFmtId="0" fontId="30" fillId="14"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0"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15" borderId="0" applyNumberFormat="0" applyBorder="0" applyAlignment="0" applyProtection="0"/>
    <xf numFmtId="0" fontId="30" fillId="10"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5"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30" fillId="11"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30" borderId="0" applyNumberFormat="0" applyBorder="0" applyAlignment="0" applyProtection="0"/>
    <xf numFmtId="0" fontId="30" fillId="31" borderId="0" applyNumberFormat="0" applyBorder="0" applyAlignment="0" applyProtection="0"/>
    <xf numFmtId="0" fontId="29" fillId="8" borderId="8" applyNumberFormat="0" applyFont="0" applyAlignment="0" applyProtection="0"/>
    <xf numFmtId="0" fontId="29" fillId="10" borderId="0" applyNumberFormat="0" applyBorder="0" applyAlignment="0" applyProtection="0"/>
    <xf numFmtId="0" fontId="29" fillId="11"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18" borderId="0" applyNumberFormat="0" applyBorder="0" applyAlignment="0" applyProtection="0"/>
    <xf numFmtId="0" fontId="29" fillId="10"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5"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19" borderId="0" applyNumberFormat="0" applyBorder="0" applyAlignment="0" applyProtection="0"/>
    <xf numFmtId="0" fontId="29" fillId="14"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1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10"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9" fillId="15"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6" borderId="0" applyNumberFormat="0" applyBorder="0" applyAlignment="0" applyProtection="0"/>
    <xf numFmtId="0" fontId="29" fillId="27" borderId="0" applyNumberFormat="0" applyBorder="0" applyAlignment="0" applyProtection="0"/>
    <xf numFmtId="0" fontId="29" fillId="30" borderId="0" applyNumberFormat="0" applyBorder="0" applyAlignment="0" applyProtection="0"/>
    <xf numFmtId="0" fontId="29" fillId="31" borderId="0" applyNumberFormat="0" applyBorder="0" applyAlignment="0" applyProtection="0"/>
    <xf numFmtId="0" fontId="28" fillId="8" borderId="8" applyNumberFormat="0" applyFont="0" applyAlignment="0" applyProtection="0"/>
    <xf numFmtId="0" fontId="28" fillId="10" borderId="0" applyNumberFormat="0" applyBorder="0" applyAlignment="0" applyProtection="0"/>
    <xf numFmtId="0" fontId="28" fillId="11"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0"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8"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8"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8"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6" fillId="8" borderId="8" applyNumberFormat="0" applyFont="0" applyAlignment="0" applyProtection="0"/>
    <xf numFmtId="0" fontId="6" fillId="18"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1"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8"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5"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1"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0"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8" borderId="8" applyNumberFormat="0" applyFont="0" applyAlignment="0" applyProtection="0"/>
    <xf numFmtId="0" fontId="4" fillId="14"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8"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79">
    <xf numFmtId="0" fontId="75" fillId="0" borderId="0" xfId="0" applyFont="1"/>
    <xf numFmtId="0" fontId="79" fillId="0" borderId="0" xfId="49" applyFont="1"/>
    <xf numFmtId="0" fontId="91" fillId="0" borderId="0" xfId="49" applyFont="1" applyAlignment="1">
      <alignment horizontal="center"/>
    </xf>
    <xf numFmtId="0" fontId="91" fillId="0" borderId="0" xfId="49" applyFont="1" applyAlignment="1">
      <alignment horizontal="left"/>
    </xf>
    <xf numFmtId="0" fontId="76" fillId="33" borderId="16" xfId="53" applyFont="1" applyFill="1" applyBorder="1" applyAlignment="1">
      <alignment horizontal="center" vertical="center" wrapText="1"/>
    </xf>
    <xf numFmtId="0" fontId="76" fillId="33" borderId="18" xfId="53" applyFont="1" applyFill="1" applyBorder="1" applyAlignment="1">
      <alignment horizontal="center" vertical="center" wrapText="1"/>
    </xf>
    <xf numFmtId="0" fontId="79" fillId="0" borderId="0" xfId="0" applyFont="1"/>
    <xf numFmtId="0" fontId="78" fillId="33" borderId="13" xfId="0" applyFont="1" applyFill="1" applyBorder="1" applyAlignment="1">
      <alignment horizontal="center" vertical="center" wrapText="1"/>
    </xf>
    <xf numFmtId="0" fontId="75" fillId="0" borderId="14" xfId="0" applyFont="1" applyBorder="1" applyAlignment="1">
      <alignment horizontal="center" vertical="center" wrapText="1"/>
    </xf>
    <xf numFmtId="0" fontId="75" fillId="0" borderId="13" xfId="0" applyFont="1" applyBorder="1" applyAlignment="1">
      <alignment horizontal="center" vertical="center" wrapText="1"/>
    </xf>
    <xf numFmtId="0" fontId="81" fillId="0" borderId="16" xfId="42" applyFont="1" applyBorder="1" applyAlignment="1">
      <alignment horizontal="center" vertical="center" wrapText="1"/>
    </xf>
    <xf numFmtId="0" fontId="98" fillId="0" borderId="16" xfId="42" applyFont="1" applyBorder="1" applyAlignment="1">
      <alignment horizontal="center" vertical="center" wrapText="1"/>
    </xf>
    <xf numFmtId="0" fontId="80" fillId="0" borderId="0" xfId="42"/>
    <xf numFmtId="0" fontId="102" fillId="0" borderId="0" xfId="42" applyFont="1"/>
    <xf numFmtId="0" fontId="97" fillId="0" borderId="0" xfId="42" applyFont="1"/>
    <xf numFmtId="0" fontId="103" fillId="0" borderId="0" xfId="42" applyFont="1"/>
    <xf numFmtId="0" fontId="82" fillId="0" borderId="16" xfId="42" applyFont="1" applyBorder="1" applyAlignment="1">
      <alignment horizontal="center" vertical="center" wrapText="1"/>
    </xf>
    <xf numFmtId="2" fontId="82" fillId="0" borderId="16" xfId="42" applyNumberFormat="1" applyFont="1" applyBorder="1" applyAlignment="1">
      <alignment horizontal="left" vertical="center" wrapText="1"/>
    </xf>
    <xf numFmtId="2" fontId="82" fillId="0" borderId="16" xfId="42" applyNumberFormat="1" applyFont="1" applyBorder="1" applyAlignment="1">
      <alignment horizontal="center" vertical="center" wrapText="1"/>
    </xf>
    <xf numFmtId="1" fontId="82" fillId="0" borderId="16" xfId="42" applyNumberFormat="1" applyFont="1" applyBorder="1" applyAlignment="1">
      <alignment horizontal="center" vertical="center" wrapText="1"/>
    </xf>
    <xf numFmtId="166" fontId="82" fillId="0" borderId="16" xfId="42" applyNumberFormat="1" applyFont="1" applyBorder="1" applyAlignment="1">
      <alignment horizontal="center" vertical="center" wrapText="1"/>
    </xf>
    <xf numFmtId="0" fontId="83" fillId="0" borderId="16" xfId="42" applyFont="1" applyBorder="1"/>
    <xf numFmtId="0" fontId="75" fillId="0" borderId="0" xfId="42" applyFont="1"/>
    <xf numFmtId="0" fontId="101" fillId="0" borderId="0" xfId="42" applyFont="1"/>
    <xf numFmtId="2" fontId="82" fillId="45" borderId="0" xfId="42" applyNumberFormat="1" applyFont="1" applyFill="1" applyAlignment="1">
      <alignment horizontal="center" vertical="center"/>
    </xf>
    <xf numFmtId="166" fontId="82" fillId="45" borderId="16" xfId="42" applyNumberFormat="1" applyFont="1" applyFill="1" applyBorder="1" applyAlignment="1">
      <alignment horizontal="center" vertical="center" wrapText="1"/>
    </xf>
    <xf numFmtId="2" fontId="82" fillId="45" borderId="16" xfId="42" applyNumberFormat="1" applyFont="1" applyFill="1" applyBorder="1" applyAlignment="1">
      <alignment horizontal="center" vertical="center" wrapText="1"/>
    </xf>
    <xf numFmtId="0" fontId="97" fillId="45" borderId="0" xfId="42" applyFont="1" applyFill="1"/>
    <xf numFmtId="0" fontId="97" fillId="45" borderId="0" xfId="42" applyFont="1" applyFill="1" applyBorder="1"/>
    <xf numFmtId="0" fontId="97" fillId="45" borderId="16" xfId="42" applyFont="1" applyFill="1" applyBorder="1" applyAlignment="1">
      <alignment horizontal="center"/>
    </xf>
    <xf numFmtId="0" fontId="99" fillId="45" borderId="16" xfId="42" applyFont="1" applyFill="1" applyBorder="1" applyAlignment="1">
      <alignment horizontal="center"/>
    </xf>
    <xf numFmtId="2" fontId="83" fillId="45" borderId="16" xfId="42" applyNumberFormat="1" applyFont="1" applyFill="1" applyBorder="1" applyAlignment="1">
      <alignment horizontal="center" vertical="center" wrapText="1"/>
    </xf>
    <xf numFmtId="166" fontId="83" fillId="45" borderId="16" xfId="42" applyNumberFormat="1" applyFont="1" applyFill="1" applyBorder="1" applyAlignment="1">
      <alignment horizontal="center" vertical="center" wrapText="1"/>
    </xf>
    <xf numFmtId="2" fontId="82" fillId="45" borderId="0" xfId="42" applyNumberFormat="1" applyFont="1" applyFill="1"/>
    <xf numFmtId="0" fontId="81" fillId="45" borderId="0" xfId="42" applyFont="1" applyFill="1" applyAlignment="1">
      <alignment vertical="center" wrapText="1"/>
    </xf>
    <xf numFmtId="0" fontId="81" fillId="45" borderId="0" xfId="42" applyFont="1" applyFill="1" applyAlignment="1">
      <alignment horizontal="center" vertical="center" wrapText="1"/>
    </xf>
    <xf numFmtId="1" fontId="81" fillId="45" borderId="0" xfId="42" applyNumberFormat="1" applyFont="1" applyFill="1" applyAlignment="1">
      <alignment horizontal="center" vertical="center" wrapText="1"/>
    </xf>
    <xf numFmtId="0" fontId="82" fillId="45" borderId="0" xfId="42" applyFont="1" applyFill="1"/>
    <xf numFmtId="0" fontId="82" fillId="45" borderId="0" xfId="42" applyFont="1" applyFill="1" applyAlignment="1">
      <alignment horizontal="center"/>
    </xf>
    <xf numFmtId="2" fontId="97" fillId="45" borderId="0" xfId="42" applyNumberFormat="1" applyFont="1" applyFill="1" applyBorder="1"/>
    <xf numFmtId="166" fontId="97" fillId="45" borderId="0" xfId="42" applyNumberFormat="1" applyFont="1" applyFill="1" applyBorder="1"/>
    <xf numFmtId="0" fontId="97" fillId="45" borderId="0" xfId="42" applyFont="1" applyFill="1" applyAlignment="1">
      <alignment horizontal="center"/>
    </xf>
    <xf numFmtId="0" fontId="85" fillId="45" borderId="16" xfId="42" applyFont="1" applyFill="1" applyBorder="1" applyAlignment="1">
      <alignment horizontal="left" vertical="center" wrapText="1"/>
    </xf>
    <xf numFmtId="0" fontId="95" fillId="45" borderId="16" xfId="42" applyFont="1" applyFill="1" applyBorder="1" applyAlignment="1">
      <alignment horizontal="center" vertical="center" wrapText="1"/>
    </xf>
    <xf numFmtId="2" fontId="85" fillId="45" borderId="16" xfId="42" applyNumberFormat="1" applyFont="1" applyFill="1" applyBorder="1" applyAlignment="1">
      <alignment horizontal="left" vertical="center" wrapText="1"/>
    </xf>
    <xf numFmtId="3" fontId="91" fillId="0" borderId="0" xfId="49" applyNumberFormat="1" applyFont="1" applyAlignment="1">
      <alignment horizontal="left"/>
    </xf>
    <xf numFmtId="3" fontId="79" fillId="0" borderId="0" xfId="49" applyNumberFormat="1" applyFont="1"/>
    <xf numFmtId="3" fontId="76" fillId="33" borderId="20" xfId="53" applyNumberFormat="1" applyFont="1" applyFill="1" applyBorder="1" applyAlignment="1">
      <alignment horizontal="center" vertical="center" wrapText="1"/>
    </xf>
    <xf numFmtId="3" fontId="76" fillId="33" borderId="18" xfId="53" applyNumberFormat="1" applyFont="1" applyFill="1" applyBorder="1" applyAlignment="1">
      <alignment horizontal="center" vertical="center" wrapText="1"/>
    </xf>
    <xf numFmtId="3" fontId="75" fillId="0" borderId="13" xfId="0" applyNumberFormat="1" applyFont="1" applyBorder="1" applyAlignment="1">
      <alignment horizontal="center" vertical="center"/>
    </xf>
    <xf numFmtId="3" fontId="78" fillId="33" borderId="13" xfId="0" applyNumberFormat="1" applyFont="1" applyFill="1" applyBorder="1" applyAlignment="1">
      <alignment horizontal="center" vertical="center" wrapText="1"/>
    </xf>
    <xf numFmtId="0" fontId="82" fillId="45" borderId="0" xfId="42" applyFont="1" applyFill="1" applyAlignment="1">
      <alignment horizontal="left"/>
    </xf>
    <xf numFmtId="1" fontId="104" fillId="0" borderId="16" xfId="42" applyNumberFormat="1" applyFont="1" applyBorder="1" applyAlignment="1">
      <alignment horizontal="center" vertical="center"/>
    </xf>
    <xf numFmtId="0" fontId="83" fillId="0" borderId="0" xfId="42" applyFont="1"/>
    <xf numFmtId="3" fontId="83" fillId="0" borderId="0" xfId="42" applyNumberFormat="1" applyFont="1" applyAlignment="1">
      <alignment horizontal="center"/>
    </xf>
    <xf numFmtId="0" fontId="82" fillId="45" borderId="0" xfId="42" applyFont="1" applyFill="1" applyAlignment="1">
      <alignment horizontal="right"/>
    </xf>
    <xf numFmtId="0" fontId="102" fillId="0" borderId="0" xfId="42" applyNumberFormat="1" applyFont="1"/>
    <xf numFmtId="0" fontId="98" fillId="0" borderId="16" xfId="42" applyNumberFormat="1" applyFont="1" applyBorder="1" applyAlignment="1">
      <alignment horizontal="center" vertical="center" wrapText="1"/>
    </xf>
    <xf numFmtId="0" fontId="82" fillId="0" borderId="16" xfId="42" applyNumberFormat="1" applyFont="1" applyBorder="1" applyAlignment="1">
      <alignment horizontal="center" vertical="center" wrapText="1"/>
    </xf>
    <xf numFmtId="0" fontId="83" fillId="0" borderId="16" xfId="42" applyNumberFormat="1" applyFont="1" applyBorder="1"/>
    <xf numFmtId="0" fontId="83" fillId="0" borderId="0" xfId="42" applyNumberFormat="1" applyFont="1"/>
    <xf numFmtId="0" fontId="75" fillId="0" borderId="0" xfId="42" applyNumberFormat="1" applyFont="1"/>
    <xf numFmtId="0" fontId="81" fillId="45" borderId="0" xfId="42" applyFont="1" applyFill="1" applyBorder="1" applyAlignment="1">
      <alignment horizontal="center" vertical="center" wrapText="1"/>
    </xf>
    <xf numFmtId="0" fontId="81" fillId="45" borderId="0" xfId="42" applyFont="1" applyFill="1" applyBorder="1" applyAlignment="1">
      <alignment vertical="top" wrapText="1"/>
    </xf>
    <xf numFmtId="1" fontId="81" fillId="45" borderId="0" xfId="42" applyNumberFormat="1" applyFont="1" applyFill="1" applyBorder="1" applyAlignment="1">
      <alignment horizontal="center" vertical="center" wrapText="1"/>
    </xf>
    <xf numFmtId="0" fontId="104" fillId="0" borderId="16" xfId="42" applyNumberFormat="1" applyFont="1" applyBorder="1" applyAlignment="1">
      <alignment horizontal="center" vertical="center"/>
    </xf>
    <xf numFmtId="0" fontId="85" fillId="45" borderId="0" xfId="42" applyFont="1" applyFill="1"/>
    <xf numFmtId="0" fontId="85" fillId="45" borderId="16" xfId="42" applyFont="1" applyFill="1" applyBorder="1" applyAlignment="1">
      <alignment horizontal="center" vertical="center" wrapText="1"/>
    </xf>
    <xf numFmtId="0" fontId="112" fillId="45" borderId="0" xfId="7083" applyFont="1" applyFill="1"/>
    <xf numFmtId="0" fontId="112" fillId="45" borderId="16" xfId="7083" applyFont="1" applyFill="1" applyBorder="1" applyAlignment="1">
      <alignment horizontal="center"/>
    </xf>
    <xf numFmtId="0" fontId="112" fillId="45" borderId="16" xfId="7083" applyFont="1" applyFill="1" applyBorder="1" applyAlignment="1">
      <alignment horizontal="center" vertical="center"/>
    </xf>
    <xf numFmtId="2" fontId="108" fillId="45" borderId="16" xfId="7083" applyNumberFormat="1" applyFont="1" applyFill="1" applyBorder="1" applyAlignment="1">
      <alignment horizontal="center" vertical="center"/>
    </xf>
    <xf numFmtId="0" fontId="75" fillId="45" borderId="0" xfId="0" applyFont="1" applyFill="1" applyAlignment="1">
      <alignment wrapText="1"/>
    </xf>
    <xf numFmtId="0" fontId="75" fillId="45" borderId="0" xfId="0" applyFont="1" applyFill="1" applyAlignment="1">
      <alignment horizontal="center" wrapText="1"/>
    </xf>
    <xf numFmtId="0" fontId="112" fillId="45" borderId="0" xfId="7083" applyFont="1" applyFill="1" applyAlignment="1">
      <alignment horizontal="center" vertical="center"/>
    </xf>
    <xf numFmtId="166" fontId="112" fillId="45" borderId="0" xfId="7083" applyNumberFormat="1" applyFont="1" applyFill="1" applyAlignment="1">
      <alignment horizontal="center" vertical="center"/>
    </xf>
    <xf numFmtId="0" fontId="91" fillId="0" borderId="0" xfId="49" applyFont="1" applyAlignment="1"/>
    <xf numFmtId="0" fontId="79" fillId="0" borderId="0" xfId="49" applyFont="1" applyAlignment="1"/>
    <xf numFmtId="0" fontId="76" fillId="33" borderId="18" xfId="53" applyFont="1" applyFill="1" applyBorder="1" applyAlignment="1">
      <alignment vertical="center" wrapText="1"/>
    </xf>
    <xf numFmtId="0" fontId="78" fillId="33" borderId="13" xfId="0" applyFont="1" applyFill="1" applyBorder="1" applyAlignment="1">
      <alignment vertical="center" wrapText="1"/>
    </xf>
    <xf numFmtId="2" fontId="82" fillId="45" borderId="0" xfId="42" applyNumberFormat="1" applyFont="1" applyFill="1" applyAlignment="1">
      <alignment horizontal="left" vertical="center"/>
    </xf>
    <xf numFmtId="0" fontId="95" fillId="45" borderId="0" xfId="42" applyFont="1" applyFill="1" applyAlignment="1">
      <alignment horizontal="center" vertical="center" wrapText="1"/>
    </xf>
    <xf numFmtId="0" fontId="106" fillId="0" borderId="0" xfId="44" applyFont="1" applyAlignment="1" applyProtection="1">
      <alignment horizontal="center"/>
      <protection hidden="1"/>
    </xf>
    <xf numFmtId="0" fontId="111" fillId="0" borderId="11" xfId="44" applyFont="1" applyBorder="1" applyAlignment="1" applyProtection="1">
      <alignment horizontal="center" vertical="center" wrapText="1"/>
      <protection hidden="1"/>
    </xf>
    <xf numFmtId="0" fontId="111" fillId="0" borderId="14" xfId="44" applyFont="1" applyBorder="1" applyAlignment="1" applyProtection="1">
      <alignment horizontal="center"/>
      <protection hidden="1"/>
    </xf>
    <xf numFmtId="0" fontId="111" fillId="0" borderId="16" xfId="44" applyFont="1" applyBorder="1" applyAlignment="1" applyProtection="1">
      <alignment horizontal="center" vertical="center"/>
      <protection hidden="1"/>
    </xf>
    <xf numFmtId="0" fontId="111" fillId="0" borderId="14" xfId="44" applyFont="1" applyBorder="1" applyAlignment="1" applyProtection="1">
      <alignment horizontal="center" vertical="center"/>
      <protection hidden="1"/>
    </xf>
    <xf numFmtId="0" fontId="109" fillId="0" borderId="16" xfId="44" applyFont="1" applyBorder="1" applyAlignment="1" applyProtection="1">
      <alignment horizontal="center" vertical="center"/>
      <protection hidden="1"/>
    </xf>
    <xf numFmtId="0" fontId="109" fillId="0" borderId="16" xfId="44" applyFont="1" applyBorder="1" applyAlignment="1" applyProtection="1">
      <alignment vertical="center" wrapText="1"/>
      <protection hidden="1"/>
    </xf>
    <xf numFmtId="170" fontId="109" fillId="0" borderId="16" xfId="44" applyNumberFormat="1" applyFont="1" applyBorder="1" applyAlignment="1" applyProtection="1">
      <alignment horizontal="right" vertical="center"/>
      <protection hidden="1"/>
    </xf>
    <xf numFmtId="168" fontId="109" fillId="0" borderId="16" xfId="44" applyNumberFormat="1" applyFont="1" applyBorder="1" applyAlignment="1" applyProtection="1">
      <alignment horizontal="right" vertical="center"/>
      <protection hidden="1"/>
    </xf>
    <xf numFmtId="0" fontId="109" fillId="0" borderId="11" xfId="44" applyFont="1" applyBorder="1" applyAlignment="1" applyProtection="1">
      <alignment vertical="center"/>
      <protection hidden="1"/>
    </xf>
    <xf numFmtId="0" fontId="109" fillId="0" borderId="16" xfId="44" applyFont="1" applyBorder="1" applyAlignment="1" applyProtection="1">
      <alignment vertical="center"/>
      <protection hidden="1"/>
    </xf>
    <xf numFmtId="166" fontId="109" fillId="0" borderId="16" xfId="44" applyNumberFormat="1" applyFont="1" applyBorder="1" applyAlignment="1" applyProtection="1">
      <alignment horizontal="right" vertical="center"/>
      <protection hidden="1"/>
    </xf>
    <xf numFmtId="168" fontId="109" fillId="0" borderId="16" xfId="44" applyNumberFormat="1" applyFont="1" applyBorder="1" applyProtection="1">
      <protection hidden="1"/>
    </xf>
    <xf numFmtId="0" fontId="106" fillId="0" borderId="0" xfId="44" applyFont="1" applyAlignment="1" applyProtection="1">
      <alignment horizontal="center"/>
      <protection locked="0"/>
    </xf>
    <xf numFmtId="0" fontId="79" fillId="0" borderId="0" xfId="44" applyProtection="1">
      <protection locked="0"/>
    </xf>
    <xf numFmtId="164" fontId="79" fillId="0" borderId="0" xfId="45" applyNumberFormat="1" applyFont="1" applyProtection="1">
      <protection locked="0"/>
    </xf>
    <xf numFmtId="164" fontId="79" fillId="0" borderId="0" xfId="44" applyNumberFormat="1" applyProtection="1">
      <protection locked="0"/>
    </xf>
    <xf numFmtId="168" fontId="79" fillId="0" borderId="0" xfId="44" applyNumberFormat="1" applyProtection="1">
      <protection locked="0"/>
    </xf>
    <xf numFmtId="174" fontId="79" fillId="0" borderId="0" xfId="45" applyNumberFormat="1" applyFont="1" applyProtection="1">
      <protection locked="0"/>
    </xf>
    <xf numFmtId="3" fontId="79" fillId="0" borderId="0" xfId="44" applyNumberFormat="1" applyProtection="1">
      <protection locked="0"/>
    </xf>
    <xf numFmtId="0" fontId="109" fillId="0" borderId="0" xfId="44" applyFont="1" applyAlignment="1" applyProtection="1">
      <alignment horizontal="center" vertical="center"/>
      <protection locked="0"/>
    </xf>
    <xf numFmtId="0" fontId="109" fillId="0" borderId="0" xfId="44" applyFont="1" applyAlignment="1" applyProtection="1">
      <alignment vertical="center"/>
      <protection locked="0"/>
    </xf>
    <xf numFmtId="168" fontId="109" fillId="0" borderId="0" xfId="44" applyNumberFormat="1" applyFont="1" applyProtection="1">
      <protection locked="0"/>
    </xf>
    <xf numFmtId="0" fontId="101" fillId="0" borderId="0" xfId="44" applyFont="1" applyAlignment="1" applyProtection="1">
      <alignment horizontal="left" indent="2"/>
      <protection locked="0"/>
    </xf>
    <xf numFmtId="0" fontId="101" fillId="0" borderId="0" xfId="44" applyFont="1" applyAlignment="1" applyProtection="1">
      <alignment horizontal="left"/>
      <protection locked="0"/>
    </xf>
    <xf numFmtId="0" fontId="101" fillId="0" borderId="0" xfId="44" applyFont="1" applyAlignment="1" applyProtection="1">
      <alignment horizontal="left" indent="4"/>
      <protection locked="0"/>
    </xf>
    <xf numFmtId="0" fontId="101" fillId="0" borderId="0" xfId="44" applyFont="1" applyProtection="1">
      <protection locked="0"/>
    </xf>
    <xf numFmtId="0" fontId="101" fillId="0" borderId="0" xfId="44" applyFont="1" applyAlignment="1" applyProtection="1">
      <alignment horizontal="right"/>
      <protection locked="0"/>
    </xf>
    <xf numFmtId="0" fontId="109" fillId="0" borderId="0" xfId="44" applyFont="1" applyAlignment="1" applyProtection="1">
      <alignment horizontal="left" indent="4"/>
      <protection locked="0"/>
    </xf>
    <xf numFmtId="2" fontId="79" fillId="0" borderId="0" xfId="44" applyNumberFormat="1" applyProtection="1">
      <protection locked="0"/>
    </xf>
    <xf numFmtId="0" fontId="109" fillId="0" borderId="0" xfId="44" applyFont="1" applyProtection="1">
      <protection locked="0"/>
    </xf>
    <xf numFmtId="1" fontId="79" fillId="0" borderId="0" xfId="44" applyNumberFormat="1" applyProtection="1">
      <protection locked="0"/>
    </xf>
    <xf numFmtId="0" fontId="106" fillId="0" borderId="0" xfId="44" applyFont="1" applyProtection="1">
      <protection locked="0"/>
    </xf>
    <xf numFmtId="0" fontId="79" fillId="0" borderId="0" xfId="44" applyAlignment="1" applyProtection="1">
      <alignment horizontal="center"/>
      <protection locked="0"/>
    </xf>
    <xf numFmtId="0" fontId="79" fillId="0" borderId="0" xfId="44" applyProtection="1">
      <protection hidden="1"/>
    </xf>
    <xf numFmtId="0" fontId="106" fillId="0" borderId="0" xfId="44" applyFont="1" applyProtection="1">
      <protection hidden="1"/>
    </xf>
    <xf numFmtId="0" fontId="79" fillId="0" borderId="0" xfId="44" applyAlignment="1" applyProtection="1">
      <alignment horizontal="center"/>
      <protection hidden="1"/>
    </xf>
    <xf numFmtId="0" fontId="106" fillId="0" borderId="16" xfId="44" applyFont="1" applyBorder="1" applyAlignment="1" applyProtection="1">
      <alignment horizontal="center"/>
      <protection hidden="1"/>
    </xf>
    <xf numFmtId="0" fontId="110" fillId="0" borderId="16" xfId="44" applyFont="1" applyBorder="1" applyProtection="1">
      <protection hidden="1"/>
    </xf>
    <xf numFmtId="3" fontId="106" fillId="0" borderId="16" xfId="44" applyNumberFormat="1" applyFont="1" applyBorder="1" applyProtection="1">
      <protection hidden="1"/>
    </xf>
    <xf numFmtId="0" fontId="106" fillId="0" borderId="16" xfId="44" applyFont="1" applyBorder="1" applyAlignment="1" applyProtection="1">
      <alignment horizontal="left" indent="1"/>
      <protection hidden="1"/>
    </xf>
    <xf numFmtId="171" fontId="106" fillId="0" borderId="16" xfId="46" applyNumberFormat="1" applyFont="1" applyFill="1" applyBorder="1" applyProtection="1">
      <protection hidden="1"/>
    </xf>
    <xf numFmtId="49" fontId="106" fillId="0" borderId="16" xfId="44" applyNumberFormat="1" applyFont="1" applyBorder="1" applyAlignment="1" applyProtection="1">
      <alignment horizontal="center"/>
      <protection hidden="1"/>
    </xf>
    <xf numFmtId="2" fontId="106" fillId="0" borderId="16" xfId="47" applyNumberFormat="1" applyFont="1" applyBorder="1" applyAlignment="1" applyProtection="1">
      <alignment horizontal="right" vertical="center"/>
      <protection hidden="1"/>
    </xf>
    <xf numFmtId="0" fontId="79" fillId="0" borderId="0" xfId="44" applyAlignment="1" applyProtection="1">
      <alignment vertical="top" wrapText="1"/>
      <protection hidden="1"/>
    </xf>
    <xf numFmtId="49" fontId="106" fillId="0" borderId="16" xfId="44" applyNumberFormat="1" applyFont="1" applyBorder="1" applyAlignment="1" applyProtection="1">
      <alignment horizontal="center" vertical="top" wrapText="1"/>
      <protection hidden="1"/>
    </xf>
    <xf numFmtId="0" fontId="110" fillId="0" borderId="16" xfId="44" applyFont="1" applyBorder="1" applyAlignment="1" applyProtection="1">
      <alignment vertical="top" wrapText="1"/>
      <protection hidden="1"/>
    </xf>
    <xf numFmtId="164" fontId="106" fillId="0" borderId="16" xfId="46" applyNumberFormat="1" applyFont="1" applyFill="1" applyBorder="1" applyAlignment="1" applyProtection="1">
      <alignment vertical="top" wrapText="1"/>
      <protection hidden="1"/>
    </xf>
    <xf numFmtId="0" fontId="106" fillId="0" borderId="16" xfId="44" applyFont="1" applyBorder="1" applyAlignment="1" applyProtection="1">
      <alignment horizontal="left" vertical="top" wrapText="1" indent="1"/>
      <protection hidden="1"/>
    </xf>
    <xf numFmtId="4" fontId="106" fillId="0" borderId="16" xfId="44" applyNumberFormat="1" applyFont="1" applyBorder="1" applyAlignment="1" applyProtection="1">
      <alignment vertical="top"/>
      <protection hidden="1"/>
    </xf>
    <xf numFmtId="0" fontId="106" fillId="0" borderId="16" xfId="44" applyFont="1" applyBorder="1" applyProtection="1">
      <protection hidden="1"/>
    </xf>
    <xf numFmtId="0" fontId="110" fillId="0" borderId="16" xfId="44" applyFont="1" applyBorder="1" applyAlignment="1" applyProtection="1">
      <alignment horizontal="left" indent="2"/>
      <protection hidden="1"/>
    </xf>
    <xf numFmtId="10" fontId="105" fillId="0" borderId="16" xfId="44" applyNumberFormat="1" applyFont="1" applyBorder="1" applyProtection="1">
      <protection hidden="1"/>
    </xf>
    <xf numFmtId="0" fontId="106" fillId="0" borderId="16" xfId="44" quotePrefix="1" applyFont="1" applyBorder="1" applyAlignment="1" applyProtection="1">
      <alignment horizontal="left" indent="1"/>
      <protection hidden="1"/>
    </xf>
    <xf numFmtId="9" fontId="106" fillId="0" borderId="16" xfId="44" applyNumberFormat="1" applyFont="1" applyBorder="1" applyProtection="1">
      <protection hidden="1"/>
    </xf>
    <xf numFmtId="10" fontId="106" fillId="0" borderId="16" xfId="44" applyNumberFormat="1" applyFont="1" applyBorder="1" applyProtection="1">
      <protection hidden="1"/>
    </xf>
    <xf numFmtId="4" fontId="106" fillId="0" borderId="16" xfId="44" applyNumberFormat="1" applyFont="1" applyBorder="1" applyProtection="1">
      <protection hidden="1"/>
    </xf>
    <xf numFmtId="2" fontId="106" fillId="0" borderId="16" xfId="44" applyNumberFormat="1" applyFont="1" applyBorder="1" applyProtection="1">
      <protection hidden="1"/>
    </xf>
    <xf numFmtId="168" fontId="106" fillId="0" borderId="16" xfId="44" applyNumberFormat="1" applyFont="1" applyBorder="1" applyProtection="1">
      <protection hidden="1"/>
    </xf>
    <xf numFmtId="0" fontId="106" fillId="0" borderId="16" xfId="44" applyFont="1" applyBorder="1" applyAlignment="1" applyProtection="1">
      <alignment horizontal="left"/>
      <protection hidden="1"/>
    </xf>
    <xf numFmtId="167" fontId="106" fillId="0" borderId="16" xfId="44" applyNumberFormat="1" applyFont="1" applyBorder="1" applyProtection="1">
      <protection hidden="1"/>
    </xf>
    <xf numFmtId="0" fontId="79" fillId="0" borderId="0" xfId="44" applyAlignment="1" applyProtection="1">
      <alignment horizontal="left"/>
      <protection hidden="1"/>
    </xf>
    <xf numFmtId="2" fontId="79" fillId="0" borderId="0" xfId="44" applyNumberFormat="1" applyProtection="1">
      <protection hidden="1"/>
    </xf>
    <xf numFmtId="0" fontId="79" fillId="0" borderId="0" xfId="44" applyAlignment="1" applyProtection="1">
      <alignment horizontal="left" indent="1"/>
      <protection hidden="1"/>
    </xf>
    <xf numFmtId="0" fontId="85" fillId="45" borderId="0" xfId="42" applyFont="1" applyFill="1" applyAlignment="1"/>
    <xf numFmtId="0" fontId="95" fillId="45" borderId="0" xfId="42" applyFont="1" applyFill="1" applyBorder="1" applyAlignment="1">
      <alignment horizontal="center" vertical="center" wrapText="1"/>
    </xf>
    <xf numFmtId="0" fontId="85" fillId="45" borderId="0" xfId="42" applyFont="1" applyFill="1" applyBorder="1" applyAlignment="1">
      <alignment horizontal="center" vertical="center" wrapText="1"/>
    </xf>
    <xf numFmtId="0" fontId="85" fillId="45" borderId="16" xfId="42" applyFont="1" applyFill="1" applyBorder="1" applyAlignment="1">
      <alignment horizontal="center" vertical="center" wrapText="1"/>
    </xf>
    <xf numFmtId="2" fontId="113" fillId="45" borderId="0" xfId="42" applyNumberFormat="1" applyFont="1" applyFill="1"/>
    <xf numFmtId="0" fontId="81" fillId="45" borderId="16" xfId="42" applyFont="1" applyFill="1" applyBorder="1" applyAlignment="1">
      <alignment horizontal="center" vertical="center" wrapText="1"/>
    </xf>
    <xf numFmtId="0" fontId="78" fillId="33" borderId="15" xfId="0" applyFont="1" applyFill="1" applyBorder="1" applyAlignment="1">
      <alignment horizontal="center" vertical="center" wrapText="1"/>
    </xf>
    <xf numFmtId="0" fontId="78" fillId="33" borderId="19" xfId="0" applyFont="1" applyFill="1" applyBorder="1" applyAlignment="1">
      <alignment horizontal="center" vertical="center" wrapText="1"/>
    </xf>
    <xf numFmtId="0" fontId="78" fillId="33" borderId="10" xfId="0" applyFont="1" applyFill="1" applyBorder="1" applyAlignment="1">
      <alignment vertical="center" wrapText="1"/>
    </xf>
    <xf numFmtId="0" fontId="78" fillId="33" borderId="10" xfId="0" applyFont="1" applyFill="1" applyBorder="1" applyAlignment="1">
      <alignment horizontal="center" vertical="center" wrapText="1"/>
    </xf>
    <xf numFmtId="3" fontId="78" fillId="33" borderId="10" xfId="0" applyNumberFormat="1" applyFont="1" applyFill="1" applyBorder="1" applyAlignment="1">
      <alignment horizontal="center" vertical="center" wrapText="1"/>
    </xf>
    <xf numFmtId="0" fontId="78" fillId="33" borderId="16" xfId="7086" applyFont="1" applyFill="1" applyBorder="1" applyAlignment="1">
      <alignment horizontal="center" vertical="center" wrapText="1"/>
    </xf>
    <xf numFmtId="3" fontId="78" fillId="33" borderId="16" xfId="7086" applyNumberFormat="1" applyFont="1" applyFill="1" applyBorder="1" applyAlignment="1">
      <alignment horizontal="center" vertical="center"/>
    </xf>
    <xf numFmtId="0" fontId="79" fillId="0" borderId="0" xfId="7086" applyFont="1"/>
    <xf numFmtId="1" fontId="109" fillId="0" borderId="0" xfId="44" applyNumberFormat="1" applyFont="1" applyAlignment="1" applyProtection="1">
      <alignment horizontal="right"/>
      <protection locked="0"/>
    </xf>
    <xf numFmtId="1" fontId="106" fillId="0" borderId="0" xfId="44" applyNumberFormat="1" applyFont="1" applyProtection="1">
      <protection locked="0"/>
    </xf>
    <xf numFmtId="167" fontId="85" fillId="45" borderId="0" xfId="42" applyNumberFormat="1" applyFont="1" applyFill="1"/>
    <xf numFmtId="0" fontId="85" fillId="45" borderId="0" xfId="42" applyFont="1" applyFill="1" applyAlignment="1">
      <alignment horizontal="right"/>
    </xf>
    <xf numFmtId="3" fontId="82" fillId="0" borderId="16" xfId="42" applyNumberFormat="1" applyFont="1" applyBorder="1" applyAlignment="1">
      <alignment horizontal="center" vertical="center" wrapText="1"/>
    </xf>
    <xf numFmtId="3" fontId="83" fillId="0" borderId="16" xfId="42" applyNumberFormat="1" applyFont="1" applyBorder="1" applyAlignment="1">
      <alignment horizontal="center"/>
    </xf>
    <xf numFmtId="0" fontId="75" fillId="0" borderId="13" xfId="0" applyFont="1" applyBorder="1" applyAlignment="1">
      <alignment horizontal="left" vertical="top" wrapText="1"/>
    </xf>
    <xf numFmtId="0" fontId="75" fillId="0" borderId="13" xfId="0" applyFont="1" applyBorder="1" applyAlignment="1">
      <alignment horizontal="center" vertical="center"/>
    </xf>
    <xf numFmtId="165" fontId="79" fillId="0" borderId="0" xfId="0" applyNumberFormat="1" applyFont="1"/>
    <xf numFmtId="2" fontId="85" fillId="45" borderId="0" xfId="42" applyNumberFormat="1" applyFont="1" applyFill="1" applyAlignment="1"/>
    <xf numFmtId="2" fontId="85" fillId="45" borderId="0" xfId="42" applyNumberFormat="1" applyFont="1" applyFill="1"/>
    <xf numFmtId="0" fontId="82" fillId="45" borderId="16" xfId="42" applyNumberFormat="1" applyFont="1" applyFill="1" applyBorder="1" applyAlignment="1">
      <alignment horizontal="center" vertical="center" wrapText="1"/>
    </xf>
    <xf numFmtId="0" fontId="83" fillId="45" borderId="16" xfId="42" applyNumberFormat="1" applyFont="1" applyFill="1" applyBorder="1" applyAlignment="1">
      <alignment horizontal="center" vertical="center" wrapText="1"/>
    </xf>
    <xf numFmtId="49" fontId="85" fillId="45" borderId="16" xfId="42" applyNumberFormat="1" applyFont="1" applyFill="1" applyBorder="1" applyAlignment="1">
      <alignment horizontal="center" vertical="center" wrapText="1"/>
    </xf>
    <xf numFmtId="0" fontId="82" fillId="45" borderId="16" xfId="42" applyFont="1" applyFill="1" applyBorder="1" applyAlignment="1">
      <alignment horizontal="center" vertical="center" wrapText="1"/>
    </xf>
    <xf numFmtId="0" fontId="82" fillId="0" borderId="16" xfId="0" applyFont="1" applyBorder="1" applyAlignment="1">
      <alignment horizontal="center" vertical="center" wrapText="1"/>
    </xf>
    <xf numFmtId="0" fontId="98" fillId="45" borderId="16" xfId="42" applyFont="1" applyFill="1" applyBorder="1" applyAlignment="1">
      <alignment horizontal="center" vertical="center" wrapText="1"/>
    </xf>
    <xf numFmtId="1" fontId="81" fillId="45" borderId="16" xfId="42" applyNumberFormat="1" applyFont="1" applyFill="1" applyBorder="1" applyAlignment="1">
      <alignment horizontal="center" vertical="center" wrapText="1"/>
    </xf>
    <xf numFmtId="1" fontId="85" fillId="45" borderId="0" xfId="42" applyNumberFormat="1" applyFont="1" applyFill="1" applyAlignment="1"/>
    <xf numFmtId="165" fontId="85" fillId="45" borderId="0" xfId="42" applyNumberFormat="1" applyFont="1" applyFill="1"/>
    <xf numFmtId="0" fontId="108" fillId="45" borderId="16" xfId="7083" applyFont="1" applyFill="1" applyBorder="1" applyAlignment="1">
      <alignment horizontal="center" vertical="center"/>
    </xf>
    <xf numFmtId="0" fontId="108" fillId="45" borderId="16" xfId="9039" applyFont="1" applyFill="1" applyBorder="1" applyAlignment="1">
      <alignment horizontal="center" vertical="center"/>
    </xf>
    <xf numFmtId="0" fontId="113" fillId="45" borderId="16" xfId="0" applyFont="1" applyFill="1" applyBorder="1" applyAlignment="1">
      <alignment horizontal="center" vertical="center" wrapText="1"/>
    </xf>
    <xf numFmtId="166" fontId="113" fillId="45" borderId="16" xfId="42" applyNumberFormat="1" applyFont="1" applyFill="1" applyBorder="1" applyAlignment="1">
      <alignment horizontal="center" vertical="center" wrapText="1"/>
    </xf>
    <xf numFmtId="0" fontId="113" fillId="45" borderId="16" xfId="42" applyFont="1" applyFill="1" applyBorder="1" applyAlignment="1">
      <alignment horizontal="center" vertical="center" wrapText="1"/>
    </xf>
    <xf numFmtId="17" fontId="113" fillId="45" borderId="16" xfId="0" applyNumberFormat="1" applyFont="1" applyFill="1" applyBorder="1" applyAlignment="1">
      <alignment horizontal="center" vertical="center" wrapText="1"/>
    </xf>
    <xf numFmtId="2" fontId="85" fillId="45" borderId="16" xfId="42" applyNumberFormat="1" applyFont="1" applyFill="1" applyBorder="1" applyAlignment="1">
      <alignment horizontal="center" vertical="center" wrapText="1"/>
    </xf>
    <xf numFmtId="0" fontId="114" fillId="45" borderId="16" xfId="0" applyFont="1" applyFill="1" applyBorder="1" applyAlignment="1">
      <alignment horizontal="center" vertical="center" wrapText="1"/>
    </xf>
    <xf numFmtId="0" fontId="85" fillId="45" borderId="16" xfId="0" applyFont="1" applyFill="1" applyBorder="1" applyAlignment="1">
      <alignment horizontal="center" vertical="center" wrapText="1"/>
    </xf>
    <xf numFmtId="17" fontId="85" fillId="45" borderId="16" xfId="0" applyNumberFormat="1" applyFont="1" applyFill="1" applyBorder="1" applyAlignment="1">
      <alignment horizontal="center" vertical="center" wrapText="1"/>
    </xf>
    <xf numFmtId="0" fontId="82" fillId="45" borderId="16" xfId="0" applyFont="1" applyFill="1" applyBorder="1" applyAlignment="1">
      <alignment horizontal="center" vertical="center" wrapText="1"/>
    </xf>
    <xf numFmtId="17" fontId="82" fillId="45" borderId="16" xfId="0" applyNumberFormat="1" applyFont="1" applyFill="1" applyBorder="1" applyAlignment="1">
      <alignment horizontal="center" vertical="center" wrapText="1"/>
    </xf>
    <xf numFmtId="0" fontId="83" fillId="45" borderId="14" xfId="42" applyFont="1" applyFill="1" applyBorder="1" applyAlignment="1">
      <alignment horizontal="center" vertical="center" wrapText="1"/>
    </xf>
    <xf numFmtId="0" fontId="82" fillId="45" borderId="14" xfId="42" applyFont="1" applyFill="1" applyBorder="1" applyAlignment="1">
      <alignment horizontal="center" vertical="center" wrapText="1"/>
    </xf>
    <xf numFmtId="0" fontId="108" fillId="45" borderId="16" xfId="7083" applyFont="1" applyFill="1" applyBorder="1" applyAlignment="1">
      <alignment horizontal="center" vertical="center"/>
    </xf>
    <xf numFmtId="1" fontId="82" fillId="45" borderId="16" xfId="42" applyNumberFormat="1" applyFont="1" applyFill="1" applyBorder="1" applyAlignment="1">
      <alignment horizontal="center" vertical="center" wrapText="1"/>
    </xf>
    <xf numFmtId="0" fontId="75" fillId="0" borderId="14" xfId="123" applyFont="1" applyBorder="1" applyAlignment="1">
      <alignment horizontal="center" vertical="center" wrapText="1"/>
    </xf>
    <xf numFmtId="0" fontId="75" fillId="0" borderId="13" xfId="123" applyFont="1" applyBorder="1" applyAlignment="1">
      <alignment horizontal="center" vertical="center" wrapText="1"/>
    </xf>
    <xf numFmtId="0" fontId="75" fillId="0" borderId="13" xfId="123" applyFont="1" applyBorder="1" applyAlignment="1">
      <alignment horizontal="left" vertical="top" wrapText="1"/>
    </xf>
    <xf numFmtId="0" fontId="75" fillId="0" borderId="13" xfId="123" applyFont="1" applyBorder="1" applyAlignment="1">
      <alignment horizontal="center" vertical="center"/>
    </xf>
    <xf numFmtId="0" fontId="75" fillId="0" borderId="13" xfId="123" applyFont="1" applyBorder="1" applyAlignment="1">
      <alignment horizontal="center" vertical="center"/>
    </xf>
    <xf numFmtId="0" fontId="75" fillId="0" borderId="14" xfId="123" applyFont="1" applyBorder="1" applyAlignment="1">
      <alignment horizontal="center" vertical="center" wrapText="1"/>
    </xf>
    <xf numFmtId="0" fontId="75" fillId="0" borderId="13" xfId="123" applyFont="1" applyBorder="1" applyAlignment="1">
      <alignment horizontal="center" vertical="center" wrapText="1"/>
    </xf>
    <xf numFmtId="0" fontId="75" fillId="0" borderId="13" xfId="123" applyFont="1" applyBorder="1" applyAlignment="1">
      <alignment horizontal="left" vertical="top" wrapText="1"/>
    </xf>
    <xf numFmtId="0" fontId="75" fillId="0" borderId="13" xfId="123" applyFont="1" applyBorder="1" applyAlignment="1">
      <alignment horizontal="center" vertical="center"/>
    </xf>
    <xf numFmtId="0" fontId="75" fillId="0" borderId="14" xfId="123" applyFont="1" applyBorder="1" applyAlignment="1">
      <alignment horizontal="center" vertical="center" wrapText="1"/>
    </xf>
    <xf numFmtId="0" fontId="75" fillId="0" borderId="13" xfId="123" applyFont="1" applyBorder="1" applyAlignment="1">
      <alignment horizontal="center" vertical="center" wrapText="1"/>
    </xf>
    <xf numFmtId="0" fontId="75" fillId="0" borderId="13" xfId="123" applyFont="1" applyBorder="1" applyAlignment="1">
      <alignment horizontal="left" vertical="top" wrapText="1"/>
    </xf>
    <xf numFmtId="0" fontId="75" fillId="0" borderId="13" xfId="123" applyFont="1" applyBorder="1" applyAlignment="1">
      <alignment horizontal="center" vertical="center"/>
    </xf>
    <xf numFmtId="4" fontId="0" fillId="0" borderId="13" xfId="0" applyNumberFormat="1" applyFont="1" applyBorder="1" applyAlignment="1">
      <alignment horizontal="center" vertical="center"/>
    </xf>
    <xf numFmtId="0" fontId="111" fillId="0" borderId="10" xfId="44" applyFont="1" applyBorder="1" applyAlignment="1" applyProtection="1">
      <alignment horizontal="center" vertical="center" wrapText="1"/>
      <protection hidden="1"/>
    </xf>
    <xf numFmtId="0" fontId="109" fillId="0" borderId="16" xfId="44" applyFont="1" applyBorder="1" applyAlignment="1" applyProtection="1">
      <alignment horizontal="center" vertical="center" wrapText="1"/>
      <protection hidden="1"/>
    </xf>
    <xf numFmtId="0" fontId="111" fillId="0" borderId="15" xfId="44" applyFont="1" applyBorder="1" applyAlignment="1" applyProtection="1">
      <alignment horizontal="center" vertical="center" wrapText="1"/>
      <protection hidden="1"/>
    </xf>
    <xf numFmtId="0" fontId="109" fillId="0" borderId="0" xfId="44" applyFont="1" applyAlignment="1" applyProtection="1">
      <alignment horizontal="center"/>
      <protection hidden="1"/>
    </xf>
    <xf numFmtId="0" fontId="78" fillId="33" borderId="16" xfId="7086" applyFont="1" applyFill="1" applyBorder="1" applyAlignment="1">
      <alignment horizontal="center" vertical="center" wrapText="1"/>
    </xf>
    <xf numFmtId="0" fontId="78" fillId="33" borderId="15" xfId="0" applyFont="1" applyFill="1" applyBorder="1" applyAlignment="1">
      <alignment horizontal="center" vertical="center" wrapText="1"/>
    </xf>
    <xf numFmtId="0" fontId="78" fillId="33" borderId="19" xfId="0" applyFont="1" applyFill="1" applyBorder="1" applyAlignment="1">
      <alignment horizontal="center" vertical="center" wrapText="1"/>
    </xf>
    <xf numFmtId="0" fontId="78" fillId="33" borderId="12" xfId="0" applyFont="1" applyFill="1" applyBorder="1" applyAlignment="1">
      <alignment horizontal="center" vertical="center" wrapText="1"/>
    </xf>
    <xf numFmtId="0" fontId="0" fillId="0" borderId="15" xfId="0" applyFont="1" applyBorder="1" applyAlignment="1">
      <alignment horizontal="center"/>
    </xf>
    <xf numFmtId="0" fontId="0" fillId="0" borderId="19" xfId="0" applyFont="1" applyBorder="1" applyAlignment="1">
      <alignment horizontal="center"/>
    </xf>
    <xf numFmtId="0" fontId="87" fillId="33" borderId="15" xfId="0" applyFont="1" applyFill="1" applyBorder="1" applyAlignment="1">
      <alignment horizontal="center"/>
    </xf>
    <xf numFmtId="0" fontId="87" fillId="33" borderId="19" xfId="0" applyFont="1" applyFill="1" applyBorder="1" applyAlignment="1">
      <alignment horizontal="center"/>
    </xf>
    <xf numFmtId="3" fontId="76" fillId="33" borderId="15" xfId="53" applyNumberFormat="1" applyFont="1" applyFill="1" applyBorder="1" applyAlignment="1">
      <alignment horizontal="center" vertical="center" wrapText="1"/>
    </xf>
    <xf numFmtId="3" fontId="76" fillId="33" borderId="12" xfId="53" applyNumberFormat="1" applyFont="1" applyFill="1" applyBorder="1" applyAlignment="1">
      <alignment horizontal="center" vertical="center" wrapText="1"/>
    </xf>
    <xf numFmtId="0" fontId="79" fillId="0" borderId="15" xfId="53" applyFont="1" applyBorder="1" applyAlignment="1">
      <alignment horizontal="center"/>
    </xf>
    <xf numFmtId="0" fontId="79" fillId="0" borderId="19" xfId="53" applyFont="1" applyBorder="1" applyAlignment="1">
      <alignment horizontal="center"/>
    </xf>
    <xf numFmtId="0" fontId="77" fillId="0" borderId="0" xfId="49" applyFont="1" applyAlignment="1">
      <alignment horizontal="center" wrapText="1"/>
    </xf>
    <xf numFmtId="0" fontId="77" fillId="0" borderId="0" xfId="49" applyFont="1" applyAlignment="1">
      <alignment horizontal="center"/>
    </xf>
    <xf numFmtId="0" fontId="79" fillId="0" borderId="0" xfId="49" applyFont="1" applyAlignment="1">
      <alignment horizontal="left"/>
    </xf>
    <xf numFmtId="0" fontId="87" fillId="33" borderId="15" xfId="67" applyFont="1" applyFill="1" applyBorder="1" applyAlignment="1">
      <alignment horizontal="center"/>
    </xf>
    <xf numFmtId="0" fontId="87" fillId="33" borderId="19" xfId="67" applyFont="1" applyFill="1" applyBorder="1" applyAlignment="1">
      <alignment horizontal="center"/>
    </xf>
    <xf numFmtId="0" fontId="86" fillId="33" borderId="15" xfId="53" applyFont="1" applyFill="1" applyBorder="1" applyAlignment="1">
      <alignment horizontal="center"/>
    </xf>
    <xf numFmtId="0" fontId="86" fillId="33" borderId="19" xfId="53" applyFont="1" applyFill="1" applyBorder="1" applyAlignment="1">
      <alignment horizontal="center"/>
    </xf>
    <xf numFmtId="0" fontId="76" fillId="33" borderId="11" xfId="53" applyFont="1" applyFill="1" applyBorder="1" applyAlignment="1">
      <alignment horizontal="center" vertical="center" wrapText="1"/>
    </xf>
    <xf numFmtId="0" fontId="76" fillId="33" borderId="17" xfId="53" applyFont="1" applyFill="1" applyBorder="1" applyAlignment="1">
      <alignment horizontal="center" vertical="center" wrapText="1"/>
    </xf>
    <xf numFmtId="0" fontId="76" fillId="33" borderId="14" xfId="53" applyFont="1" applyFill="1" applyBorder="1" applyAlignment="1">
      <alignment horizontal="center" vertical="center" wrapText="1"/>
    </xf>
    <xf numFmtId="0" fontId="76" fillId="33" borderId="11" xfId="53" applyFont="1" applyFill="1" applyBorder="1" applyAlignment="1">
      <alignment vertical="center" wrapText="1"/>
    </xf>
    <xf numFmtId="0" fontId="76" fillId="33" borderId="17" xfId="53" applyFont="1" applyFill="1" applyBorder="1" applyAlignment="1">
      <alignment vertical="center" wrapText="1"/>
    </xf>
    <xf numFmtId="0" fontId="76" fillId="33" borderId="14" xfId="53" applyFont="1" applyFill="1" applyBorder="1" applyAlignment="1">
      <alignment vertical="center" wrapText="1"/>
    </xf>
    <xf numFmtId="3" fontId="76" fillId="33" borderId="15" xfId="53" applyNumberFormat="1" applyFont="1" applyFill="1" applyBorder="1" applyAlignment="1">
      <alignment horizontal="center"/>
    </xf>
    <xf numFmtId="3" fontId="76" fillId="33" borderId="19" xfId="53" applyNumberFormat="1" applyFont="1" applyFill="1" applyBorder="1" applyAlignment="1">
      <alignment horizontal="center"/>
    </xf>
    <xf numFmtId="0" fontId="83" fillId="45" borderId="11" xfId="42" applyFont="1" applyFill="1" applyBorder="1" applyAlignment="1">
      <alignment horizontal="center" vertical="center" wrapText="1"/>
    </xf>
    <xf numFmtId="0" fontId="83" fillId="45" borderId="17" xfId="42" applyFont="1" applyFill="1" applyBorder="1" applyAlignment="1">
      <alignment horizontal="center" vertical="center" wrapText="1"/>
    </xf>
    <xf numFmtId="0" fontId="83" fillId="45" borderId="14" xfId="42" applyFont="1" applyFill="1" applyBorder="1" applyAlignment="1">
      <alignment horizontal="center" vertical="center" wrapText="1"/>
    </xf>
    <xf numFmtId="0" fontId="82" fillId="45" borderId="11" xfId="42" applyFont="1" applyFill="1" applyBorder="1" applyAlignment="1">
      <alignment horizontal="center" vertical="center" wrapText="1"/>
    </xf>
    <xf numFmtId="0" fontId="82" fillId="45" borderId="17" xfId="42" applyFont="1" applyFill="1" applyBorder="1" applyAlignment="1">
      <alignment horizontal="center" vertical="center" wrapText="1"/>
    </xf>
    <xf numFmtId="0" fontId="82" fillId="45" borderId="14" xfId="42" applyFont="1" applyFill="1" applyBorder="1" applyAlignment="1">
      <alignment horizontal="center" vertical="center" wrapText="1"/>
    </xf>
    <xf numFmtId="0" fontId="82" fillId="45" borderId="16" xfId="123" applyFont="1" applyFill="1" applyBorder="1" applyAlignment="1">
      <alignment horizontal="center" vertical="center" wrapText="1"/>
    </xf>
    <xf numFmtId="0" fontId="83" fillId="46" borderId="16" xfId="42" applyFont="1" applyFill="1" applyBorder="1" applyAlignment="1">
      <alignment horizontal="center"/>
    </xf>
    <xf numFmtId="0" fontId="83" fillId="45" borderId="16" xfId="42" applyFont="1" applyFill="1" applyBorder="1" applyAlignment="1">
      <alignment horizontal="center" vertical="center" wrapText="1"/>
    </xf>
    <xf numFmtId="0" fontId="83" fillId="46" borderId="15" xfId="42" applyFont="1" applyFill="1" applyBorder="1" applyAlignment="1">
      <alignment horizontal="center"/>
    </xf>
    <xf numFmtId="0" fontId="83" fillId="46" borderId="19" xfId="42" applyFont="1" applyFill="1" applyBorder="1" applyAlignment="1">
      <alignment horizontal="center"/>
    </xf>
    <xf numFmtId="0" fontId="83" fillId="46" borderId="18" xfId="42" applyFont="1" applyFill="1" applyBorder="1" applyAlignment="1">
      <alignment horizontal="center"/>
    </xf>
    <xf numFmtId="0" fontId="98" fillId="45" borderId="0" xfId="42" applyFont="1" applyFill="1" applyAlignment="1">
      <alignment horizontal="center"/>
    </xf>
    <xf numFmtId="0" fontId="81" fillId="45" borderId="0" xfId="42" applyFont="1" applyFill="1" applyAlignment="1">
      <alignment horizontal="center"/>
    </xf>
    <xf numFmtId="0" fontId="81" fillId="45" borderId="0" xfId="42" applyFont="1" applyFill="1" applyAlignment="1">
      <alignment horizontal="center" wrapText="1"/>
    </xf>
    <xf numFmtId="0" fontId="82" fillId="45" borderId="10" xfId="42" applyFont="1" applyFill="1" applyBorder="1" applyAlignment="1">
      <alignment horizontal="center" vertical="center" wrapText="1"/>
    </xf>
    <xf numFmtId="0" fontId="81" fillId="45" borderId="16" xfId="42" applyFont="1" applyFill="1" applyBorder="1" applyAlignment="1">
      <alignment horizontal="center" vertical="top" wrapText="1"/>
    </xf>
    <xf numFmtId="0" fontId="98" fillId="45" borderId="16" xfId="42" applyFont="1" applyFill="1" applyBorder="1" applyAlignment="1">
      <alignment horizontal="center" vertical="center" wrapText="1"/>
    </xf>
    <xf numFmtId="0" fontId="98" fillId="45" borderId="0" xfId="42" applyFont="1" applyFill="1" applyAlignment="1">
      <alignment horizontal="center" vertical="center" wrapText="1"/>
    </xf>
    <xf numFmtId="0" fontId="97" fillId="45" borderId="16" xfId="42" applyFont="1" applyFill="1" applyBorder="1" applyAlignment="1">
      <alignment horizontal="center" vertical="center" wrapText="1"/>
    </xf>
    <xf numFmtId="0" fontId="108" fillId="45" borderId="0" xfId="7083" applyFont="1" applyFill="1" applyAlignment="1">
      <alignment horizontal="center"/>
    </xf>
    <xf numFmtId="0" fontId="108" fillId="45" borderId="16" xfId="7083" applyFont="1" applyFill="1" applyBorder="1" applyAlignment="1">
      <alignment horizontal="center" vertical="center"/>
    </xf>
    <xf numFmtId="0" fontId="108" fillId="45" borderId="16" xfId="9039" applyFont="1" applyFill="1" applyBorder="1" applyAlignment="1">
      <alignment horizontal="center" vertical="center"/>
    </xf>
    <xf numFmtId="0" fontId="108" fillId="45" borderId="16" xfId="9039" applyFont="1" applyFill="1" applyBorder="1" applyAlignment="1">
      <alignment horizontal="center" vertical="center" wrapText="1"/>
    </xf>
    <xf numFmtId="0" fontId="95" fillId="45" borderId="0" xfId="42" applyFont="1" applyFill="1" applyAlignment="1">
      <alignment horizontal="center" vertical="center" wrapText="1"/>
    </xf>
    <xf numFmtId="0" fontId="95" fillId="45" borderId="10" xfId="42" applyFont="1" applyFill="1" applyBorder="1" applyAlignment="1">
      <alignment horizontal="center" vertical="center" wrapText="1"/>
    </xf>
    <xf numFmtId="0" fontId="85" fillId="45" borderId="11" xfId="42" applyFont="1" applyFill="1" applyBorder="1" applyAlignment="1">
      <alignment horizontal="center" vertical="center" wrapText="1"/>
    </xf>
    <xf numFmtId="0" fontId="85" fillId="45" borderId="14" xfId="42" applyFont="1" applyFill="1" applyBorder="1" applyAlignment="1">
      <alignment horizontal="center" vertical="center" wrapText="1"/>
    </xf>
    <xf numFmtId="0" fontId="85" fillId="45" borderId="16" xfId="123" applyFont="1" applyFill="1" applyBorder="1" applyAlignment="1">
      <alignment horizontal="center" vertical="center" wrapText="1"/>
    </xf>
    <xf numFmtId="0" fontId="98" fillId="0" borderId="11" xfId="42" applyFont="1" applyBorder="1" applyAlignment="1">
      <alignment horizontal="center" vertical="center" wrapText="1"/>
    </xf>
    <xf numFmtId="0" fontId="98" fillId="0" borderId="14" xfId="42" applyFont="1" applyBorder="1" applyAlignment="1">
      <alignment horizontal="center" vertical="center" wrapText="1"/>
    </xf>
    <xf numFmtId="0" fontId="98" fillId="0" borderId="0" xfId="42" applyFont="1" applyAlignment="1">
      <alignment horizontal="center" vertical="center" wrapText="1"/>
    </xf>
    <xf numFmtId="0" fontId="81" fillId="0" borderId="11" xfId="42" applyFont="1" applyBorder="1" applyAlignment="1">
      <alignment horizontal="center" vertical="center" wrapText="1"/>
    </xf>
    <xf numFmtId="0" fontId="81" fillId="0" borderId="14" xfId="42" applyFont="1" applyBorder="1" applyAlignment="1">
      <alignment horizontal="center" vertical="center" wrapText="1"/>
    </xf>
    <xf numFmtId="0" fontId="98" fillId="0" borderId="11" xfId="42" applyNumberFormat="1" applyFont="1" applyBorder="1" applyAlignment="1">
      <alignment horizontal="center" vertical="center" wrapText="1"/>
    </xf>
    <xf numFmtId="0" fontId="98" fillId="0" borderId="14" xfId="42" applyNumberFormat="1" applyFont="1" applyBorder="1" applyAlignment="1">
      <alignment horizontal="center" vertical="center" wrapText="1"/>
    </xf>
    <xf numFmtId="0" fontId="111" fillId="0" borderId="0" xfId="44" applyFont="1" applyAlignment="1" applyProtection="1">
      <alignment horizontal="center" vertical="center" wrapText="1"/>
      <protection hidden="1"/>
    </xf>
    <xf numFmtId="0" fontId="109" fillId="0" borderId="16" xfId="44" applyFont="1" applyBorder="1" applyAlignment="1" applyProtection="1">
      <alignment horizontal="left" vertical="center" wrapText="1"/>
      <protection hidden="1"/>
    </xf>
  </cellXfs>
  <cellStyles count="9513">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1"/>
    <cellStyle name="20% - Акцент1 184" xfId="9052"/>
    <cellStyle name="20% - Акцент1 185" xfId="9068"/>
    <cellStyle name="20% - Акцент1 186" xfId="9079"/>
    <cellStyle name="20% - Акцент1 187" xfId="9090"/>
    <cellStyle name="20% - Акцент1 188" xfId="9101"/>
    <cellStyle name="20% - Акцент1 189" xfId="9115"/>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6"/>
    <cellStyle name="20% - Акцент1 191" xfId="9142"/>
    <cellStyle name="20% - Акцент1 192" xfId="9153"/>
    <cellStyle name="20% - Акцент1 193" xfId="9157"/>
    <cellStyle name="20% - Акцент1 194" xfId="9178"/>
    <cellStyle name="20% - Акцент1 195" xfId="9190"/>
    <cellStyle name="20% - Акцент1 196" xfId="9202"/>
    <cellStyle name="20% - Акцент1 197" xfId="9209"/>
    <cellStyle name="20% - Акцент1 198" xfId="9224"/>
    <cellStyle name="20% - Акцент1 199" xfId="9235"/>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00" xfId="9246"/>
    <cellStyle name="20% - Акцент1 201" xfId="9259"/>
    <cellStyle name="20% - Акцент1 202" xfId="9270"/>
    <cellStyle name="20% - Акцент1 203" xfId="9286"/>
    <cellStyle name="20% - Акцент1 204" xfId="9298"/>
    <cellStyle name="20% - Акцент1 205" xfId="9309"/>
    <cellStyle name="20% - Акцент1 206" xfId="9320"/>
    <cellStyle name="20% - Акцент1 207" xfId="9331"/>
    <cellStyle name="20% - Акцент1 208" xfId="9345"/>
    <cellStyle name="20% - Акцент1 209" xfId="9356"/>
    <cellStyle name="20% - Акцент1 21" xfId="2901"/>
    <cellStyle name="20% - Акцент1 21 2" xfId="4976"/>
    <cellStyle name="20% - Акцент1 210" xfId="9371"/>
    <cellStyle name="20% - Акцент1 211" xfId="9383"/>
    <cellStyle name="20% - Акцент1 212" xfId="9395"/>
    <cellStyle name="20% - Акцент1 213" xfId="9402"/>
    <cellStyle name="20% - Акцент1 214" xfId="9417"/>
    <cellStyle name="20% - Акцент1 215" xfId="9428"/>
    <cellStyle name="20% - Акцент1 216" xfId="9441"/>
    <cellStyle name="20% - Акцент1 217" xfId="9452"/>
    <cellStyle name="20% - Акцент1 218" xfId="9468"/>
    <cellStyle name="20% - Акцент1 219" xfId="9479"/>
    <cellStyle name="20% - Акцент1 22" xfId="3096"/>
    <cellStyle name="20% - Акцент1 22 2" xfId="5171"/>
    <cellStyle name="20% - Акцент1 220" xfId="9490"/>
    <cellStyle name="20% - Акцент1 221" xfId="950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5"/>
    <cellStyle name="20% - Акцент2 184" xfId="9062"/>
    <cellStyle name="20% - Акцент2 185" xfId="9056"/>
    <cellStyle name="20% - Акцент2 186" xfId="9072"/>
    <cellStyle name="20% - Акцент2 187" xfId="9083"/>
    <cellStyle name="20% - Акцент2 188" xfId="9094"/>
    <cellStyle name="20% - Акцент2 189" xfId="9119"/>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6"/>
    <cellStyle name="20% - Акцент2 191" xfId="9130"/>
    <cellStyle name="20% - Акцент2 192" xfId="9146"/>
    <cellStyle name="20% - Акцент2 193" xfId="9125"/>
    <cellStyle name="20% - Акцент2 194" xfId="9114"/>
    <cellStyle name="20% - Акцент2 195" xfId="9182"/>
    <cellStyle name="20% - Акцент2 196" xfId="9194"/>
    <cellStyle name="20% - Акцент2 197" xfId="9219"/>
    <cellStyle name="20% - Акцент2 198" xfId="9213"/>
    <cellStyle name="20% - Акцент2 199" xfId="9228"/>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00" xfId="9239"/>
    <cellStyle name="20% - Акцент2 201" xfId="9263"/>
    <cellStyle name="20% - Акцент2 202" xfId="9280"/>
    <cellStyle name="20% - Акцент2 203" xfId="9274"/>
    <cellStyle name="20% - Акцент2 204" xfId="9290"/>
    <cellStyle name="20% - Акцент2 205" xfId="9302"/>
    <cellStyle name="20% - Акцент2 206" xfId="9313"/>
    <cellStyle name="20% - Акцент2 207" xfId="9324"/>
    <cellStyle name="20% - Акцент2 208" xfId="9349"/>
    <cellStyle name="20% - Акцент2 209" xfId="9366"/>
    <cellStyle name="20% - Акцент2 21" xfId="2903"/>
    <cellStyle name="20% - Акцент2 21 2" xfId="4978"/>
    <cellStyle name="20% - Акцент2 210" xfId="9360"/>
    <cellStyle name="20% - Акцент2 211" xfId="9375"/>
    <cellStyle name="20% - Акцент2 212" xfId="9387"/>
    <cellStyle name="20% - Акцент2 213" xfId="9412"/>
    <cellStyle name="20% - Акцент2 214" xfId="9406"/>
    <cellStyle name="20% - Акцент2 215" xfId="9421"/>
    <cellStyle name="20% - Акцент2 216" xfId="9445"/>
    <cellStyle name="20% - Акцент2 217" xfId="9462"/>
    <cellStyle name="20% - Акцент2 218" xfId="9456"/>
    <cellStyle name="20% - Акцент2 219" xfId="9472"/>
    <cellStyle name="20% - Акцент2 22" xfId="3098"/>
    <cellStyle name="20% - Акцент2 22 2" xfId="5173"/>
    <cellStyle name="20% - Акцент2 220" xfId="9483"/>
    <cellStyle name="20% - Акцент2 221" xfId="9494"/>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9"/>
    <cellStyle name="20% - Акцент3 184" xfId="9047"/>
    <cellStyle name="20% - Акцент3 185" xfId="9063"/>
    <cellStyle name="20% - Акцент3 186" xfId="9044"/>
    <cellStyle name="20% - Акцент3 187" xfId="9051"/>
    <cellStyle name="20% - Акцент3 188" xfId="9067"/>
    <cellStyle name="20% - Акцент3 189" xfId="9123"/>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21"/>
    <cellStyle name="20% - Акцент3 191" xfId="9137"/>
    <cellStyle name="20% - Акцент3 192" xfId="9118"/>
    <cellStyle name="20% - Акцент3 193" xfId="9171"/>
    <cellStyle name="20% - Акцент3 194" xfId="9173"/>
    <cellStyle name="20% - Акцент3 195" xfId="9166"/>
    <cellStyle name="20% - Акцент3 196" xfId="9170"/>
    <cellStyle name="20% - Акцент3 197" xfId="9205"/>
    <cellStyle name="20% - Акцент3 198" xfId="9220"/>
    <cellStyle name="20% - Акцент3 199" xfId="9163"/>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00" xfId="9177"/>
    <cellStyle name="20% - Акцент3 201" xfId="9267"/>
    <cellStyle name="20% - Акцент3 202" xfId="9265"/>
    <cellStyle name="20% - Акцент3 203" xfId="9281"/>
    <cellStyle name="20% - Акцент3 204" xfId="9262"/>
    <cellStyle name="20% - Акцент3 205" xfId="9269"/>
    <cellStyle name="20% - Акцент3 206" xfId="9285"/>
    <cellStyle name="20% - Акцент3 207" xfId="9297"/>
    <cellStyle name="20% - Акцент3 208" xfId="9353"/>
    <cellStyle name="20% - Акцент3 209" xfId="9351"/>
    <cellStyle name="20% - Акцент3 21" xfId="2905"/>
    <cellStyle name="20% - Акцент3 21 2" xfId="4980"/>
    <cellStyle name="20% - Акцент3 210" xfId="9367"/>
    <cellStyle name="20% - Акцент3 211" xfId="9348"/>
    <cellStyle name="20% - Акцент3 212" xfId="9355"/>
    <cellStyle name="20% - Акцент3 213" xfId="9398"/>
    <cellStyle name="20% - Акцент3 214" xfId="9413"/>
    <cellStyle name="20% - Акцент3 215" xfId="9344"/>
    <cellStyle name="20% - Акцент3 216" xfId="9449"/>
    <cellStyle name="20% - Акцент3 217" xfId="9447"/>
    <cellStyle name="20% - Акцент3 218" xfId="9463"/>
    <cellStyle name="20% - Акцент3 219" xfId="9444"/>
    <cellStyle name="20% - Акцент3 22" xfId="3100"/>
    <cellStyle name="20% - Акцент3 22 2" xfId="5175"/>
    <cellStyle name="20% - Акцент3 220" xfId="9451"/>
    <cellStyle name="20% - Акцент3 221" xfId="9467"/>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3"/>
    <cellStyle name="20% - Акцент4 184" xfId="9065"/>
    <cellStyle name="20% - Акцент4 185" xfId="9077"/>
    <cellStyle name="20% - Акцент4 186" xfId="9088"/>
    <cellStyle name="20% - Акцент4 187" xfId="9099"/>
    <cellStyle name="20% - Акцент4 188" xfId="9107"/>
    <cellStyle name="20% - Акцент4 189" xfId="9127"/>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9"/>
    <cellStyle name="20% - Акцент4 191" xfId="9151"/>
    <cellStyle name="20% - Акцент4 192" xfId="9161"/>
    <cellStyle name="20% - Акцент4 193" xfId="9175"/>
    <cellStyle name="20% - Акцент4 194" xfId="9187"/>
    <cellStyle name="20% - Акцент4 195" xfId="9199"/>
    <cellStyle name="20% - Акцент4 196" xfId="9210"/>
    <cellStyle name="20% - Акцент4 197" xfId="9222"/>
    <cellStyle name="20% - Акцент4 198" xfId="9233"/>
    <cellStyle name="20% - Акцент4 199" xfId="9244"/>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00" xfId="9252"/>
    <cellStyle name="20% - Акцент4 201" xfId="9271"/>
    <cellStyle name="20% - Акцент4 202" xfId="9283"/>
    <cellStyle name="20% - Акцент4 203" xfId="9295"/>
    <cellStyle name="20% - Акцент4 204" xfId="9307"/>
    <cellStyle name="20% - Акцент4 205" xfId="9318"/>
    <cellStyle name="20% - Акцент4 206" xfId="9329"/>
    <cellStyle name="20% - Акцент4 207" xfId="9337"/>
    <cellStyle name="20% - Акцент4 208" xfId="9357"/>
    <cellStyle name="20% - Акцент4 209" xfId="9369"/>
    <cellStyle name="20% - Акцент4 21" xfId="2907"/>
    <cellStyle name="20% - Акцент4 21 2" xfId="4982"/>
    <cellStyle name="20% - Акцент4 210" xfId="9380"/>
    <cellStyle name="20% - Акцент4 211" xfId="9392"/>
    <cellStyle name="20% - Акцент4 212" xfId="9403"/>
    <cellStyle name="20% - Акцент4 213" xfId="9415"/>
    <cellStyle name="20% - Акцент4 214" xfId="9426"/>
    <cellStyle name="20% - Акцент4 215" xfId="9434"/>
    <cellStyle name="20% - Акцент4 216" xfId="9453"/>
    <cellStyle name="20% - Акцент4 217" xfId="9465"/>
    <cellStyle name="20% - Акцент4 218" xfId="9477"/>
    <cellStyle name="20% - Акцент4 219" xfId="9488"/>
    <cellStyle name="20% - Акцент4 22" xfId="3102"/>
    <cellStyle name="20% - Акцент4 22 2" xfId="5177"/>
    <cellStyle name="20% - Акцент4 220" xfId="9499"/>
    <cellStyle name="20% - Акцент4 221" xfId="950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7"/>
    <cellStyle name="20% - Акцент5 184" xfId="9069"/>
    <cellStyle name="20% - Акцент5 185" xfId="9080"/>
    <cellStyle name="20% - Акцент5 186" xfId="9091"/>
    <cellStyle name="20% - Акцент5 187" xfId="9102"/>
    <cellStyle name="20% - Акцент5 188" xfId="9109"/>
    <cellStyle name="20% - Акцент5 189" xfId="9131"/>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43"/>
    <cellStyle name="20% - Акцент5 191" xfId="9154"/>
    <cellStyle name="20% - Акцент5 192" xfId="9164"/>
    <cellStyle name="20% - Акцент5 193" xfId="9179"/>
    <cellStyle name="20% - Акцент5 194" xfId="9191"/>
    <cellStyle name="20% - Акцент5 195" xfId="9203"/>
    <cellStyle name="20% - Акцент5 196" xfId="9214"/>
    <cellStyle name="20% - Акцент5 197" xfId="9225"/>
    <cellStyle name="20% - Акцент5 198" xfId="9236"/>
    <cellStyle name="20% - Акцент5 199" xfId="9247"/>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00" xfId="9254"/>
    <cellStyle name="20% - Акцент5 201" xfId="9275"/>
    <cellStyle name="20% - Акцент5 202" xfId="9287"/>
    <cellStyle name="20% - Акцент5 203" xfId="9299"/>
    <cellStyle name="20% - Акцент5 204" xfId="9310"/>
    <cellStyle name="20% - Акцент5 205" xfId="9321"/>
    <cellStyle name="20% - Акцент5 206" xfId="9332"/>
    <cellStyle name="20% - Акцент5 207" xfId="9339"/>
    <cellStyle name="20% - Акцент5 208" xfId="9361"/>
    <cellStyle name="20% - Акцент5 209" xfId="9372"/>
    <cellStyle name="20% - Акцент5 21" xfId="2909"/>
    <cellStyle name="20% - Акцент5 21 2" xfId="4984"/>
    <cellStyle name="20% - Акцент5 210" xfId="9384"/>
    <cellStyle name="20% - Акцент5 211" xfId="9396"/>
    <cellStyle name="20% - Акцент5 212" xfId="9407"/>
    <cellStyle name="20% - Акцент5 213" xfId="9418"/>
    <cellStyle name="20% - Акцент5 214" xfId="9429"/>
    <cellStyle name="20% - Акцент5 215" xfId="9436"/>
    <cellStyle name="20% - Акцент5 216" xfId="9457"/>
    <cellStyle name="20% - Акцент5 217" xfId="9469"/>
    <cellStyle name="20% - Акцент5 218" xfId="9480"/>
    <cellStyle name="20% - Акцент5 219" xfId="9491"/>
    <cellStyle name="20% - Акцент5 22" xfId="3104"/>
    <cellStyle name="20% - Акцент5 22 2" xfId="5179"/>
    <cellStyle name="20% - Акцент5 220" xfId="9502"/>
    <cellStyle name="20% - Акцент5 221" xfId="950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60"/>
    <cellStyle name="20% - Акцент6 184" xfId="9073"/>
    <cellStyle name="20% - Акцент6 185" xfId="9084"/>
    <cellStyle name="20% - Акцент6 186" xfId="9095"/>
    <cellStyle name="20% - Акцент6 187" xfId="9104"/>
    <cellStyle name="20% - Акцент6 188" xfId="9111"/>
    <cellStyle name="20% - Акцент6 189" xfId="9134"/>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7"/>
    <cellStyle name="20% - Акцент6 191" xfId="9158"/>
    <cellStyle name="20% - Акцент6 192" xfId="9167"/>
    <cellStyle name="20% - Акцент6 193" xfId="9183"/>
    <cellStyle name="20% - Акцент6 194" xfId="9195"/>
    <cellStyle name="20% - Акцент6 195" xfId="9206"/>
    <cellStyle name="20% - Акцент6 196" xfId="9217"/>
    <cellStyle name="20% - Акцент6 197" xfId="9229"/>
    <cellStyle name="20% - Акцент6 198" xfId="9240"/>
    <cellStyle name="20% - Акцент6 199" xfId="9249"/>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00" xfId="9256"/>
    <cellStyle name="20% - Акцент6 201" xfId="9278"/>
    <cellStyle name="20% - Акцент6 202" xfId="9291"/>
    <cellStyle name="20% - Акцент6 203" xfId="9303"/>
    <cellStyle name="20% - Акцент6 204" xfId="9314"/>
    <cellStyle name="20% - Акцент6 205" xfId="9325"/>
    <cellStyle name="20% - Акцент6 206" xfId="9334"/>
    <cellStyle name="20% - Акцент6 207" xfId="9341"/>
    <cellStyle name="20% - Акцент6 208" xfId="9364"/>
    <cellStyle name="20% - Акцент6 209" xfId="9376"/>
    <cellStyle name="20% - Акцент6 21" xfId="2911"/>
    <cellStyle name="20% - Акцент6 21 2" xfId="4986"/>
    <cellStyle name="20% - Акцент6 210" xfId="9388"/>
    <cellStyle name="20% - Акцент6 211" xfId="9399"/>
    <cellStyle name="20% - Акцент6 212" xfId="9410"/>
    <cellStyle name="20% - Акцент6 213" xfId="9422"/>
    <cellStyle name="20% - Акцент6 214" xfId="9431"/>
    <cellStyle name="20% - Акцент6 215" xfId="9438"/>
    <cellStyle name="20% - Акцент6 216" xfId="9460"/>
    <cellStyle name="20% - Акцент6 217" xfId="9473"/>
    <cellStyle name="20% - Акцент6 218" xfId="9484"/>
    <cellStyle name="20% - Акцент6 219" xfId="9495"/>
    <cellStyle name="20% - Акцент6 22" xfId="3106"/>
    <cellStyle name="20% - Акцент6 22 2" xfId="5181"/>
    <cellStyle name="20% - Акцент6 220" xfId="9504"/>
    <cellStyle name="20% - Акцент6 221" xfId="951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2"/>
    <cellStyle name="40% - Акцент1 184" xfId="9048"/>
    <cellStyle name="40% - Акцент1 185" xfId="9064"/>
    <cellStyle name="40% - Акцент1 186" xfId="9076"/>
    <cellStyle name="40% - Акцент1 187" xfId="9087"/>
    <cellStyle name="40% - Акцент1 188" xfId="9098"/>
    <cellStyle name="40% - Акцент1 189" xfId="9116"/>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2"/>
    <cellStyle name="40% - Акцент1 191" xfId="9138"/>
    <cellStyle name="40% - Акцент1 192" xfId="9150"/>
    <cellStyle name="40% - Акцент1 193" xfId="9169"/>
    <cellStyle name="40% - Акцент1 194" xfId="9174"/>
    <cellStyle name="40% - Акцент1 195" xfId="9186"/>
    <cellStyle name="40% - Акцент1 196" xfId="9198"/>
    <cellStyle name="40% - Акцент1 197" xfId="9201"/>
    <cellStyle name="40% - Акцент1 198" xfId="9221"/>
    <cellStyle name="40% - Акцент1 199" xfId="923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00" xfId="9243"/>
    <cellStyle name="40% - Акцент1 201" xfId="9260"/>
    <cellStyle name="40% - Акцент1 202" xfId="9266"/>
    <cellStyle name="40% - Акцент1 203" xfId="9282"/>
    <cellStyle name="40% - Акцент1 204" xfId="9294"/>
    <cellStyle name="40% - Акцент1 205" xfId="9306"/>
    <cellStyle name="40% - Акцент1 206" xfId="9317"/>
    <cellStyle name="40% - Акцент1 207" xfId="9328"/>
    <cellStyle name="40% - Акцент1 208" xfId="9346"/>
    <cellStyle name="40% - Акцент1 209" xfId="9352"/>
    <cellStyle name="40% - Акцент1 21" xfId="2902"/>
    <cellStyle name="40% - Акцент1 21 2" xfId="4977"/>
    <cellStyle name="40% - Акцент1 210" xfId="9368"/>
    <cellStyle name="40% - Акцент1 211" xfId="9379"/>
    <cellStyle name="40% - Акцент1 212" xfId="9391"/>
    <cellStyle name="40% - Акцент1 213" xfId="9394"/>
    <cellStyle name="40% - Акцент1 214" xfId="9414"/>
    <cellStyle name="40% - Акцент1 215" xfId="9425"/>
    <cellStyle name="40% - Акцент1 216" xfId="9442"/>
    <cellStyle name="40% - Акцент1 217" xfId="9448"/>
    <cellStyle name="40% - Акцент1 218" xfId="9464"/>
    <cellStyle name="40% - Акцент1 219" xfId="9476"/>
    <cellStyle name="40% - Акцент1 22" xfId="3097"/>
    <cellStyle name="40% - Акцент1 22 2" xfId="5172"/>
    <cellStyle name="40% - Акцент1 220" xfId="9487"/>
    <cellStyle name="40% - Акцент1 221" xfId="9498"/>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6"/>
    <cellStyle name="40% - Акцент2 184" xfId="9059"/>
    <cellStyle name="40% - Акцент2 185" xfId="9075"/>
    <cellStyle name="40% - Акцент2 186" xfId="9086"/>
    <cellStyle name="40% - Акцент2 187" xfId="9097"/>
    <cellStyle name="40% - Акцент2 188" xfId="9106"/>
    <cellStyle name="40% - Акцент2 189" xfId="9120"/>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3"/>
    <cellStyle name="40% - Акцент2 191" xfId="9149"/>
    <cellStyle name="40% - Акцент2 192" xfId="9160"/>
    <cellStyle name="40% - Акцент2 193" xfId="9156"/>
    <cellStyle name="40% - Акцент2 194" xfId="9185"/>
    <cellStyle name="40% - Акцент2 195" xfId="9197"/>
    <cellStyle name="40% - Акцент2 196" xfId="9208"/>
    <cellStyle name="40% - Акцент2 197" xfId="9216"/>
    <cellStyle name="40% - Акцент2 198" xfId="9231"/>
    <cellStyle name="40% - Акцент2 199" xfId="9242"/>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00" xfId="9251"/>
    <cellStyle name="40% - Акцент2 201" xfId="9264"/>
    <cellStyle name="40% - Акцент2 202" xfId="9277"/>
    <cellStyle name="40% - Акцент2 203" xfId="9293"/>
    <cellStyle name="40% - Акцент2 204" xfId="9305"/>
    <cellStyle name="40% - Акцент2 205" xfId="9316"/>
    <cellStyle name="40% - Акцент2 206" xfId="9327"/>
    <cellStyle name="40% - Акцент2 207" xfId="9336"/>
    <cellStyle name="40% - Акцент2 208" xfId="9350"/>
    <cellStyle name="40% - Акцент2 209" xfId="9363"/>
    <cellStyle name="40% - Акцент2 21" xfId="2904"/>
    <cellStyle name="40% - Акцент2 21 2" xfId="4979"/>
    <cellStyle name="40% - Акцент2 210" xfId="9378"/>
    <cellStyle name="40% - Акцент2 211" xfId="9390"/>
    <cellStyle name="40% - Акцент2 212" xfId="9401"/>
    <cellStyle name="40% - Акцент2 213" xfId="9409"/>
    <cellStyle name="40% - Акцент2 214" xfId="9424"/>
    <cellStyle name="40% - Акцент2 215" xfId="9433"/>
    <cellStyle name="40% - Акцент2 216" xfId="9446"/>
    <cellStyle name="40% - Акцент2 217" xfId="9459"/>
    <cellStyle name="40% - Акцент2 218" xfId="9475"/>
    <cellStyle name="40% - Акцент2 219" xfId="9486"/>
    <cellStyle name="40% - Акцент2 22" xfId="3099"/>
    <cellStyle name="40% - Акцент2 22 2" xfId="5174"/>
    <cellStyle name="40% - Акцент2 220" xfId="9497"/>
    <cellStyle name="40% - Акцент2 221" xfId="9506"/>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50"/>
    <cellStyle name="40% - Акцент3 184" xfId="9043"/>
    <cellStyle name="40% - Акцент3 185" xfId="9055"/>
    <cellStyle name="40% - Акцент3 186" xfId="9071"/>
    <cellStyle name="40% - Акцент3 187" xfId="9082"/>
    <cellStyle name="40% - Акцент3 188" xfId="9093"/>
    <cellStyle name="40% - Акцент3 189" xfId="9124"/>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7"/>
    <cellStyle name="40% - Акцент3 191" xfId="9129"/>
    <cellStyle name="40% - Акцент3 192" xfId="9145"/>
    <cellStyle name="40% - Акцент3 193" xfId="9172"/>
    <cellStyle name="40% - Акцент3 194" xfId="9141"/>
    <cellStyle name="40% - Акцент3 195" xfId="9181"/>
    <cellStyle name="40% - Акцент3 196" xfId="9193"/>
    <cellStyle name="40% - Акцент3 197" xfId="9189"/>
    <cellStyle name="40% - Акцент3 198" xfId="9212"/>
    <cellStyle name="40% - Акцент3 199" xfId="9227"/>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00" xfId="9238"/>
    <cellStyle name="40% - Акцент3 201" xfId="9268"/>
    <cellStyle name="40% - Акцент3 202" xfId="9261"/>
    <cellStyle name="40% - Акцент3 203" xfId="9273"/>
    <cellStyle name="40% - Акцент3 204" xfId="9289"/>
    <cellStyle name="40% - Акцент3 205" xfId="9301"/>
    <cellStyle name="40% - Акцент3 206" xfId="9312"/>
    <cellStyle name="40% - Акцент3 207" xfId="9323"/>
    <cellStyle name="40% - Акцент3 208" xfId="9354"/>
    <cellStyle name="40% - Акцент3 209" xfId="9347"/>
    <cellStyle name="40% - Акцент3 21" xfId="2906"/>
    <cellStyle name="40% - Акцент3 21 2" xfId="4981"/>
    <cellStyle name="40% - Акцент3 210" xfId="9359"/>
    <cellStyle name="40% - Акцент3 211" xfId="9374"/>
    <cellStyle name="40% - Акцент3 212" xfId="9386"/>
    <cellStyle name="40% - Акцент3 213" xfId="9382"/>
    <cellStyle name="40% - Акцент3 214" xfId="9405"/>
    <cellStyle name="40% - Акцент3 215" xfId="9420"/>
    <cellStyle name="40% - Акцент3 216" xfId="9450"/>
    <cellStyle name="40% - Акцент3 217" xfId="9443"/>
    <cellStyle name="40% - Акцент3 218" xfId="9455"/>
    <cellStyle name="40% - Акцент3 219" xfId="9471"/>
    <cellStyle name="40% - Акцент3 22" xfId="3101"/>
    <cellStyle name="40% - Акцент3 22 2" xfId="5176"/>
    <cellStyle name="40% - Акцент3 220" xfId="9482"/>
    <cellStyle name="40% - Акцент3 221" xfId="9493"/>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4"/>
    <cellStyle name="40% - Акцент4 184" xfId="9066"/>
    <cellStyle name="40% - Акцент4 185" xfId="9078"/>
    <cellStyle name="40% - Акцент4 186" xfId="9089"/>
    <cellStyle name="40% - Акцент4 187" xfId="9100"/>
    <cellStyle name="40% - Акцент4 188" xfId="9108"/>
    <cellStyle name="40% - Акцент4 189" xfId="9128"/>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40"/>
    <cellStyle name="40% - Акцент4 191" xfId="9152"/>
    <cellStyle name="40% - Акцент4 192" xfId="9162"/>
    <cellStyle name="40% - Акцент4 193" xfId="9176"/>
    <cellStyle name="40% - Акцент4 194" xfId="9188"/>
    <cellStyle name="40% - Акцент4 195" xfId="9200"/>
    <cellStyle name="40% - Акцент4 196" xfId="9211"/>
    <cellStyle name="40% - Акцент4 197" xfId="9223"/>
    <cellStyle name="40% - Акцент4 198" xfId="9234"/>
    <cellStyle name="40% - Акцент4 199" xfId="9245"/>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00" xfId="9253"/>
    <cellStyle name="40% - Акцент4 201" xfId="9272"/>
    <cellStyle name="40% - Акцент4 202" xfId="9284"/>
    <cellStyle name="40% - Акцент4 203" xfId="9296"/>
    <cellStyle name="40% - Акцент4 204" xfId="9308"/>
    <cellStyle name="40% - Акцент4 205" xfId="9319"/>
    <cellStyle name="40% - Акцент4 206" xfId="9330"/>
    <cellStyle name="40% - Акцент4 207" xfId="9338"/>
    <cellStyle name="40% - Акцент4 208" xfId="9358"/>
    <cellStyle name="40% - Акцент4 209" xfId="9370"/>
    <cellStyle name="40% - Акцент4 21" xfId="2908"/>
    <cellStyle name="40% - Акцент4 21 2" xfId="4983"/>
    <cellStyle name="40% - Акцент4 210" xfId="9381"/>
    <cellStyle name="40% - Акцент4 211" xfId="9393"/>
    <cellStyle name="40% - Акцент4 212" xfId="9404"/>
    <cellStyle name="40% - Акцент4 213" xfId="9416"/>
    <cellStyle name="40% - Акцент4 214" xfId="9427"/>
    <cellStyle name="40% - Акцент4 215" xfId="9435"/>
    <cellStyle name="40% - Акцент4 216" xfId="9454"/>
    <cellStyle name="40% - Акцент4 217" xfId="9466"/>
    <cellStyle name="40% - Акцент4 218" xfId="9478"/>
    <cellStyle name="40% - Акцент4 219" xfId="9489"/>
    <cellStyle name="40% - Акцент4 22" xfId="3103"/>
    <cellStyle name="40% - Акцент4 22 2" xfId="5178"/>
    <cellStyle name="40% - Акцент4 220" xfId="9500"/>
    <cellStyle name="40% - Акцент4 221" xfId="950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8"/>
    <cellStyle name="40% - Акцент5 184" xfId="9070"/>
    <cellStyle name="40% - Акцент5 185" xfId="9081"/>
    <cellStyle name="40% - Акцент5 186" xfId="9092"/>
    <cellStyle name="40% - Акцент5 187" xfId="9103"/>
    <cellStyle name="40% - Акцент5 188" xfId="9110"/>
    <cellStyle name="40% - Акцент5 189" xfId="9132"/>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4"/>
    <cellStyle name="40% - Акцент5 191" xfId="9155"/>
    <cellStyle name="40% - Акцент5 192" xfId="9165"/>
    <cellStyle name="40% - Акцент5 193" xfId="9180"/>
    <cellStyle name="40% - Акцент5 194" xfId="9192"/>
    <cellStyle name="40% - Акцент5 195" xfId="9204"/>
    <cellStyle name="40% - Акцент5 196" xfId="9215"/>
    <cellStyle name="40% - Акцент5 197" xfId="9226"/>
    <cellStyle name="40% - Акцент5 198" xfId="9237"/>
    <cellStyle name="40% - Акцент5 199" xfId="9248"/>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00" xfId="9255"/>
    <cellStyle name="40% - Акцент5 201" xfId="9276"/>
    <cellStyle name="40% - Акцент5 202" xfId="9288"/>
    <cellStyle name="40% - Акцент5 203" xfId="9300"/>
    <cellStyle name="40% - Акцент5 204" xfId="9311"/>
    <cellStyle name="40% - Акцент5 205" xfId="9322"/>
    <cellStyle name="40% - Акцент5 206" xfId="9333"/>
    <cellStyle name="40% - Акцент5 207" xfId="9340"/>
    <cellStyle name="40% - Акцент5 208" xfId="9362"/>
    <cellStyle name="40% - Акцент5 209" xfId="9373"/>
    <cellStyle name="40% - Акцент5 21" xfId="2910"/>
    <cellStyle name="40% - Акцент5 21 2" xfId="4985"/>
    <cellStyle name="40% - Акцент5 210" xfId="9385"/>
    <cellStyle name="40% - Акцент5 211" xfId="9397"/>
    <cellStyle name="40% - Акцент5 212" xfId="9408"/>
    <cellStyle name="40% - Акцент5 213" xfId="9419"/>
    <cellStyle name="40% - Акцент5 214" xfId="9430"/>
    <cellStyle name="40% - Акцент5 215" xfId="9437"/>
    <cellStyle name="40% - Акцент5 216" xfId="9458"/>
    <cellStyle name="40% - Акцент5 217" xfId="9470"/>
    <cellStyle name="40% - Акцент5 218" xfId="9481"/>
    <cellStyle name="40% - Акцент5 219" xfId="9492"/>
    <cellStyle name="40% - Акцент5 22" xfId="3105"/>
    <cellStyle name="40% - Акцент5 22 2" xfId="5180"/>
    <cellStyle name="40% - Акцент5 220" xfId="9503"/>
    <cellStyle name="40% - Акцент5 221" xfId="951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1"/>
    <cellStyle name="40% - Акцент6 184" xfId="9074"/>
    <cellStyle name="40% - Акцент6 185" xfId="9085"/>
    <cellStyle name="40% - Акцент6 186" xfId="9096"/>
    <cellStyle name="40% - Акцент6 187" xfId="9105"/>
    <cellStyle name="40% - Акцент6 188" xfId="9112"/>
    <cellStyle name="40% - Акцент6 189" xfId="9135"/>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8"/>
    <cellStyle name="40% - Акцент6 191" xfId="9159"/>
    <cellStyle name="40% - Акцент6 192" xfId="9168"/>
    <cellStyle name="40% - Акцент6 193" xfId="9184"/>
    <cellStyle name="40% - Акцент6 194" xfId="9196"/>
    <cellStyle name="40% - Акцент6 195" xfId="9207"/>
    <cellStyle name="40% - Акцент6 196" xfId="9218"/>
    <cellStyle name="40% - Акцент6 197" xfId="9230"/>
    <cellStyle name="40% - Акцент6 198" xfId="9241"/>
    <cellStyle name="40% - Акцент6 199" xfId="9250"/>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00" xfId="9257"/>
    <cellStyle name="40% - Акцент6 201" xfId="9279"/>
    <cellStyle name="40% - Акцент6 202" xfId="9292"/>
    <cellStyle name="40% - Акцент6 203" xfId="9304"/>
    <cellStyle name="40% - Акцент6 204" xfId="9315"/>
    <cellStyle name="40% - Акцент6 205" xfId="9326"/>
    <cellStyle name="40% - Акцент6 206" xfId="9335"/>
    <cellStyle name="40% - Акцент6 207" xfId="9342"/>
    <cellStyle name="40% - Акцент6 208" xfId="9365"/>
    <cellStyle name="40% - Акцент6 209" xfId="9377"/>
    <cellStyle name="40% - Акцент6 21" xfId="2912"/>
    <cellStyle name="40% - Акцент6 21 2" xfId="4987"/>
    <cellStyle name="40% - Акцент6 210" xfId="9389"/>
    <cellStyle name="40% - Акцент6 211" xfId="9400"/>
    <cellStyle name="40% - Акцент6 212" xfId="9411"/>
    <cellStyle name="40% - Акцент6 213" xfId="9423"/>
    <cellStyle name="40% - Акцент6 214" xfId="9432"/>
    <cellStyle name="40% - Акцент6 215" xfId="9439"/>
    <cellStyle name="40% - Акцент6 216" xfId="9461"/>
    <cellStyle name="40% - Акцент6 217" xfId="9474"/>
    <cellStyle name="40% - Акцент6 218" xfId="9485"/>
    <cellStyle name="40% - Акцент6 219" xfId="9496"/>
    <cellStyle name="40% - Акцент6 22" xfId="3107"/>
    <cellStyle name="40% - Акцент6 22 2" xfId="5182"/>
    <cellStyle name="40% - Акцент6 220" xfId="9505"/>
    <cellStyle name="40% - Акцент6 221" xfId="951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7 3 3" xfId="903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40"/>
    <cellStyle name="Примечание 86" xfId="9113"/>
    <cellStyle name="Примечание 87" xfId="9258"/>
    <cellStyle name="Примечание 88" xfId="9343"/>
    <cellStyle name="Примечание 89" xfId="9440"/>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2"/>
  <sheetViews>
    <sheetView tabSelected="1" view="pageBreakPreview" zoomScale="85" zoomScaleSheetLayoutView="85" workbookViewId="0">
      <selection activeCell="C18" sqref="C18"/>
    </sheetView>
  </sheetViews>
  <sheetFormatPr defaultColWidth="10.33203125" defaultRowHeight="12.75"/>
  <cols>
    <col min="1" max="1" width="8.6640625" style="115" customWidth="1"/>
    <col min="2" max="2" width="101.1640625" style="96" customWidth="1"/>
    <col min="3" max="3" width="27.5" style="96" customWidth="1"/>
    <col min="4" max="4" width="18.83203125" style="96" customWidth="1"/>
    <col min="5" max="5" width="16.5" style="96" bestFit="1" customWidth="1"/>
    <col min="6" max="6" width="17.6640625" style="96" customWidth="1"/>
    <col min="7" max="7" width="19" style="96" customWidth="1"/>
    <col min="8" max="256" width="10.33203125" style="96"/>
    <col min="257" max="257" width="8.6640625" style="96" customWidth="1"/>
    <col min="258" max="258" width="101.1640625" style="96" customWidth="1"/>
    <col min="259" max="259" width="23" style="96" customWidth="1"/>
    <col min="260" max="260" width="18.83203125" style="96" customWidth="1"/>
    <col min="261" max="261" width="15.5" style="96" customWidth="1"/>
    <col min="262" max="262" width="17.6640625" style="96" customWidth="1"/>
    <col min="263" max="263" width="19" style="96" customWidth="1"/>
    <col min="264" max="512" width="10.33203125" style="96"/>
    <col min="513" max="513" width="8.6640625" style="96" customWidth="1"/>
    <col min="514" max="514" width="101.1640625" style="96" customWidth="1"/>
    <col min="515" max="515" width="23" style="96" customWidth="1"/>
    <col min="516" max="516" width="18.83203125" style="96" customWidth="1"/>
    <col min="517" max="517" width="15.5" style="96" customWidth="1"/>
    <col min="518" max="518" width="17.6640625" style="96" customWidth="1"/>
    <col min="519" max="519" width="19" style="96" customWidth="1"/>
    <col min="520" max="768" width="10.33203125" style="96"/>
    <col min="769" max="769" width="8.6640625" style="96" customWidth="1"/>
    <col min="770" max="770" width="101.1640625" style="96" customWidth="1"/>
    <col min="771" max="771" width="23" style="96" customWidth="1"/>
    <col min="772" max="772" width="18.83203125" style="96" customWidth="1"/>
    <col min="773" max="773" width="15.5" style="96" customWidth="1"/>
    <col min="774" max="774" width="17.6640625" style="96" customWidth="1"/>
    <col min="775" max="775" width="19" style="96" customWidth="1"/>
    <col min="776" max="1024" width="10.33203125" style="96"/>
    <col min="1025" max="1025" width="8.6640625" style="96" customWidth="1"/>
    <col min="1026" max="1026" width="101.1640625" style="96" customWidth="1"/>
    <col min="1027" max="1027" width="23" style="96" customWidth="1"/>
    <col min="1028" max="1028" width="18.83203125" style="96" customWidth="1"/>
    <col min="1029" max="1029" width="15.5" style="96" customWidth="1"/>
    <col min="1030" max="1030" width="17.6640625" style="96" customWidth="1"/>
    <col min="1031" max="1031" width="19" style="96" customWidth="1"/>
    <col min="1032" max="1280" width="10.33203125" style="96"/>
    <col min="1281" max="1281" width="8.6640625" style="96" customWidth="1"/>
    <col min="1282" max="1282" width="101.1640625" style="96" customWidth="1"/>
    <col min="1283" max="1283" width="23" style="96" customWidth="1"/>
    <col min="1284" max="1284" width="18.83203125" style="96" customWidth="1"/>
    <col min="1285" max="1285" width="15.5" style="96" customWidth="1"/>
    <col min="1286" max="1286" width="17.6640625" style="96" customWidth="1"/>
    <col min="1287" max="1287" width="19" style="96" customWidth="1"/>
    <col min="1288" max="1536" width="10.33203125" style="96"/>
    <col min="1537" max="1537" width="8.6640625" style="96" customWidth="1"/>
    <col min="1538" max="1538" width="101.1640625" style="96" customWidth="1"/>
    <col min="1539" max="1539" width="23" style="96" customWidth="1"/>
    <col min="1540" max="1540" width="18.83203125" style="96" customWidth="1"/>
    <col min="1541" max="1541" width="15.5" style="96" customWidth="1"/>
    <col min="1542" max="1542" width="17.6640625" style="96" customWidth="1"/>
    <col min="1543" max="1543" width="19" style="96" customWidth="1"/>
    <col min="1544" max="1792" width="10.33203125" style="96"/>
    <col min="1793" max="1793" width="8.6640625" style="96" customWidth="1"/>
    <col min="1794" max="1794" width="101.1640625" style="96" customWidth="1"/>
    <col min="1795" max="1795" width="23" style="96" customWidth="1"/>
    <col min="1796" max="1796" width="18.83203125" style="96" customWidth="1"/>
    <col min="1797" max="1797" width="15.5" style="96" customWidth="1"/>
    <col min="1798" max="1798" width="17.6640625" style="96" customWidth="1"/>
    <col min="1799" max="1799" width="19" style="96" customWidth="1"/>
    <col min="1800" max="2048" width="10.33203125" style="96"/>
    <col min="2049" max="2049" width="8.6640625" style="96" customWidth="1"/>
    <col min="2050" max="2050" width="101.1640625" style="96" customWidth="1"/>
    <col min="2051" max="2051" width="23" style="96" customWidth="1"/>
    <col min="2052" max="2052" width="18.83203125" style="96" customWidth="1"/>
    <col min="2053" max="2053" width="15.5" style="96" customWidth="1"/>
    <col min="2054" max="2054" width="17.6640625" style="96" customWidth="1"/>
    <col min="2055" max="2055" width="19" style="96" customWidth="1"/>
    <col min="2056" max="2304" width="10.33203125" style="96"/>
    <col min="2305" max="2305" width="8.6640625" style="96" customWidth="1"/>
    <col min="2306" max="2306" width="101.1640625" style="96" customWidth="1"/>
    <col min="2307" max="2307" width="23" style="96" customWidth="1"/>
    <col min="2308" max="2308" width="18.83203125" style="96" customWidth="1"/>
    <col min="2309" max="2309" width="15.5" style="96" customWidth="1"/>
    <col min="2310" max="2310" width="17.6640625" style="96" customWidth="1"/>
    <col min="2311" max="2311" width="19" style="96" customWidth="1"/>
    <col min="2312" max="2560" width="10.33203125" style="96"/>
    <col min="2561" max="2561" width="8.6640625" style="96" customWidth="1"/>
    <col min="2562" max="2562" width="101.1640625" style="96" customWidth="1"/>
    <col min="2563" max="2563" width="23" style="96" customWidth="1"/>
    <col min="2564" max="2564" width="18.83203125" style="96" customWidth="1"/>
    <col min="2565" max="2565" width="15.5" style="96" customWidth="1"/>
    <col min="2566" max="2566" width="17.6640625" style="96" customWidth="1"/>
    <col min="2567" max="2567" width="19" style="96" customWidth="1"/>
    <col min="2568" max="2816" width="10.33203125" style="96"/>
    <col min="2817" max="2817" width="8.6640625" style="96" customWidth="1"/>
    <col min="2818" max="2818" width="101.1640625" style="96" customWidth="1"/>
    <col min="2819" max="2819" width="23" style="96" customWidth="1"/>
    <col min="2820" max="2820" width="18.83203125" style="96" customWidth="1"/>
    <col min="2821" max="2821" width="15.5" style="96" customWidth="1"/>
    <col min="2822" max="2822" width="17.6640625" style="96" customWidth="1"/>
    <col min="2823" max="2823" width="19" style="96" customWidth="1"/>
    <col min="2824" max="3072" width="10.33203125" style="96"/>
    <col min="3073" max="3073" width="8.6640625" style="96" customWidth="1"/>
    <col min="3074" max="3074" width="101.1640625" style="96" customWidth="1"/>
    <col min="3075" max="3075" width="23" style="96" customWidth="1"/>
    <col min="3076" max="3076" width="18.83203125" style="96" customWidth="1"/>
    <col min="3077" max="3077" width="15.5" style="96" customWidth="1"/>
    <col min="3078" max="3078" width="17.6640625" style="96" customWidth="1"/>
    <col min="3079" max="3079" width="19" style="96" customWidth="1"/>
    <col min="3080" max="3328" width="10.33203125" style="96"/>
    <col min="3329" max="3329" width="8.6640625" style="96" customWidth="1"/>
    <col min="3330" max="3330" width="101.1640625" style="96" customWidth="1"/>
    <col min="3331" max="3331" width="23" style="96" customWidth="1"/>
    <col min="3332" max="3332" width="18.83203125" style="96" customWidth="1"/>
    <col min="3333" max="3333" width="15.5" style="96" customWidth="1"/>
    <col min="3334" max="3334" width="17.6640625" style="96" customWidth="1"/>
    <col min="3335" max="3335" width="19" style="96" customWidth="1"/>
    <col min="3336" max="3584" width="10.33203125" style="96"/>
    <col min="3585" max="3585" width="8.6640625" style="96" customWidth="1"/>
    <col min="3586" max="3586" width="101.1640625" style="96" customWidth="1"/>
    <col min="3587" max="3587" width="23" style="96" customWidth="1"/>
    <col min="3588" max="3588" width="18.83203125" style="96" customWidth="1"/>
    <col min="3589" max="3589" width="15.5" style="96" customWidth="1"/>
    <col min="3590" max="3590" width="17.6640625" style="96" customWidth="1"/>
    <col min="3591" max="3591" width="19" style="96" customWidth="1"/>
    <col min="3592" max="3840" width="10.33203125" style="96"/>
    <col min="3841" max="3841" width="8.6640625" style="96" customWidth="1"/>
    <col min="3842" max="3842" width="101.1640625" style="96" customWidth="1"/>
    <col min="3843" max="3843" width="23" style="96" customWidth="1"/>
    <col min="3844" max="3844" width="18.83203125" style="96" customWidth="1"/>
    <col min="3845" max="3845" width="15.5" style="96" customWidth="1"/>
    <col min="3846" max="3846" width="17.6640625" style="96" customWidth="1"/>
    <col min="3847" max="3847" width="19" style="96" customWidth="1"/>
    <col min="3848" max="4096" width="10.33203125" style="96"/>
    <col min="4097" max="4097" width="8.6640625" style="96" customWidth="1"/>
    <col min="4098" max="4098" width="101.1640625" style="96" customWidth="1"/>
    <col min="4099" max="4099" width="23" style="96" customWidth="1"/>
    <col min="4100" max="4100" width="18.83203125" style="96" customWidth="1"/>
    <col min="4101" max="4101" width="15.5" style="96" customWidth="1"/>
    <col min="4102" max="4102" width="17.6640625" style="96" customWidth="1"/>
    <col min="4103" max="4103" width="19" style="96" customWidth="1"/>
    <col min="4104" max="4352" width="10.33203125" style="96"/>
    <col min="4353" max="4353" width="8.6640625" style="96" customWidth="1"/>
    <col min="4354" max="4354" width="101.1640625" style="96" customWidth="1"/>
    <col min="4355" max="4355" width="23" style="96" customWidth="1"/>
    <col min="4356" max="4356" width="18.83203125" style="96" customWidth="1"/>
    <col min="4357" max="4357" width="15.5" style="96" customWidth="1"/>
    <col min="4358" max="4358" width="17.6640625" style="96" customWidth="1"/>
    <col min="4359" max="4359" width="19" style="96" customWidth="1"/>
    <col min="4360" max="4608" width="10.33203125" style="96"/>
    <col min="4609" max="4609" width="8.6640625" style="96" customWidth="1"/>
    <col min="4610" max="4610" width="101.1640625" style="96" customWidth="1"/>
    <col min="4611" max="4611" width="23" style="96" customWidth="1"/>
    <col min="4612" max="4612" width="18.83203125" style="96" customWidth="1"/>
    <col min="4613" max="4613" width="15.5" style="96" customWidth="1"/>
    <col min="4614" max="4614" width="17.6640625" style="96" customWidth="1"/>
    <col min="4615" max="4615" width="19" style="96" customWidth="1"/>
    <col min="4616" max="4864" width="10.33203125" style="96"/>
    <col min="4865" max="4865" width="8.6640625" style="96" customWidth="1"/>
    <col min="4866" max="4866" width="101.1640625" style="96" customWidth="1"/>
    <col min="4867" max="4867" width="23" style="96" customWidth="1"/>
    <col min="4868" max="4868" width="18.83203125" style="96" customWidth="1"/>
    <col min="4869" max="4869" width="15.5" style="96" customWidth="1"/>
    <col min="4870" max="4870" width="17.6640625" style="96" customWidth="1"/>
    <col min="4871" max="4871" width="19" style="96" customWidth="1"/>
    <col min="4872" max="5120" width="10.33203125" style="96"/>
    <col min="5121" max="5121" width="8.6640625" style="96" customWidth="1"/>
    <col min="5122" max="5122" width="101.1640625" style="96" customWidth="1"/>
    <col min="5123" max="5123" width="23" style="96" customWidth="1"/>
    <col min="5124" max="5124" width="18.83203125" style="96" customWidth="1"/>
    <col min="5125" max="5125" width="15.5" style="96" customWidth="1"/>
    <col min="5126" max="5126" width="17.6640625" style="96" customWidth="1"/>
    <col min="5127" max="5127" width="19" style="96" customWidth="1"/>
    <col min="5128" max="5376" width="10.33203125" style="96"/>
    <col min="5377" max="5377" width="8.6640625" style="96" customWidth="1"/>
    <col min="5378" max="5378" width="101.1640625" style="96" customWidth="1"/>
    <col min="5379" max="5379" width="23" style="96" customWidth="1"/>
    <col min="5380" max="5380" width="18.83203125" style="96" customWidth="1"/>
    <col min="5381" max="5381" width="15.5" style="96" customWidth="1"/>
    <col min="5382" max="5382" width="17.6640625" style="96" customWidth="1"/>
    <col min="5383" max="5383" width="19" style="96" customWidth="1"/>
    <col min="5384" max="5632" width="10.33203125" style="96"/>
    <col min="5633" max="5633" width="8.6640625" style="96" customWidth="1"/>
    <col min="5634" max="5634" width="101.1640625" style="96" customWidth="1"/>
    <col min="5635" max="5635" width="23" style="96" customWidth="1"/>
    <col min="5636" max="5636" width="18.83203125" style="96" customWidth="1"/>
    <col min="5637" max="5637" width="15.5" style="96" customWidth="1"/>
    <col min="5638" max="5638" width="17.6640625" style="96" customWidth="1"/>
    <col min="5639" max="5639" width="19" style="96" customWidth="1"/>
    <col min="5640" max="5888" width="10.33203125" style="96"/>
    <col min="5889" max="5889" width="8.6640625" style="96" customWidth="1"/>
    <col min="5890" max="5890" width="101.1640625" style="96" customWidth="1"/>
    <col min="5891" max="5891" width="23" style="96" customWidth="1"/>
    <col min="5892" max="5892" width="18.83203125" style="96" customWidth="1"/>
    <col min="5893" max="5893" width="15.5" style="96" customWidth="1"/>
    <col min="5894" max="5894" width="17.6640625" style="96" customWidth="1"/>
    <col min="5895" max="5895" width="19" style="96" customWidth="1"/>
    <col min="5896" max="6144" width="10.33203125" style="96"/>
    <col min="6145" max="6145" width="8.6640625" style="96" customWidth="1"/>
    <col min="6146" max="6146" width="101.1640625" style="96" customWidth="1"/>
    <col min="6147" max="6147" width="23" style="96" customWidth="1"/>
    <col min="6148" max="6148" width="18.83203125" style="96" customWidth="1"/>
    <col min="6149" max="6149" width="15.5" style="96" customWidth="1"/>
    <col min="6150" max="6150" width="17.6640625" style="96" customWidth="1"/>
    <col min="6151" max="6151" width="19" style="96" customWidth="1"/>
    <col min="6152" max="6400" width="10.33203125" style="96"/>
    <col min="6401" max="6401" width="8.6640625" style="96" customWidth="1"/>
    <col min="6402" max="6402" width="101.1640625" style="96" customWidth="1"/>
    <col min="6403" max="6403" width="23" style="96" customWidth="1"/>
    <col min="6404" max="6404" width="18.83203125" style="96" customWidth="1"/>
    <col min="6405" max="6405" width="15.5" style="96" customWidth="1"/>
    <col min="6406" max="6406" width="17.6640625" style="96" customWidth="1"/>
    <col min="6407" max="6407" width="19" style="96" customWidth="1"/>
    <col min="6408" max="6656" width="10.33203125" style="96"/>
    <col min="6657" max="6657" width="8.6640625" style="96" customWidth="1"/>
    <col min="6658" max="6658" width="101.1640625" style="96" customWidth="1"/>
    <col min="6659" max="6659" width="23" style="96" customWidth="1"/>
    <col min="6660" max="6660" width="18.83203125" style="96" customWidth="1"/>
    <col min="6661" max="6661" width="15.5" style="96" customWidth="1"/>
    <col min="6662" max="6662" width="17.6640625" style="96" customWidth="1"/>
    <col min="6663" max="6663" width="19" style="96" customWidth="1"/>
    <col min="6664" max="6912" width="10.33203125" style="96"/>
    <col min="6913" max="6913" width="8.6640625" style="96" customWidth="1"/>
    <col min="6914" max="6914" width="101.1640625" style="96" customWidth="1"/>
    <col min="6915" max="6915" width="23" style="96" customWidth="1"/>
    <col min="6916" max="6916" width="18.83203125" style="96" customWidth="1"/>
    <col min="6917" max="6917" width="15.5" style="96" customWidth="1"/>
    <col min="6918" max="6918" width="17.6640625" style="96" customWidth="1"/>
    <col min="6919" max="6919" width="19" style="96" customWidth="1"/>
    <col min="6920" max="7168" width="10.33203125" style="96"/>
    <col min="7169" max="7169" width="8.6640625" style="96" customWidth="1"/>
    <col min="7170" max="7170" width="101.1640625" style="96" customWidth="1"/>
    <col min="7171" max="7171" width="23" style="96" customWidth="1"/>
    <col min="7172" max="7172" width="18.83203125" style="96" customWidth="1"/>
    <col min="7173" max="7173" width="15.5" style="96" customWidth="1"/>
    <col min="7174" max="7174" width="17.6640625" style="96" customWidth="1"/>
    <col min="7175" max="7175" width="19" style="96" customWidth="1"/>
    <col min="7176" max="7424" width="10.33203125" style="96"/>
    <col min="7425" max="7425" width="8.6640625" style="96" customWidth="1"/>
    <col min="7426" max="7426" width="101.1640625" style="96" customWidth="1"/>
    <col min="7427" max="7427" width="23" style="96" customWidth="1"/>
    <col min="7428" max="7428" width="18.83203125" style="96" customWidth="1"/>
    <col min="7429" max="7429" width="15.5" style="96" customWidth="1"/>
    <col min="7430" max="7430" width="17.6640625" style="96" customWidth="1"/>
    <col min="7431" max="7431" width="19" style="96" customWidth="1"/>
    <col min="7432" max="7680" width="10.33203125" style="96"/>
    <col min="7681" max="7681" width="8.6640625" style="96" customWidth="1"/>
    <col min="7682" max="7682" width="101.1640625" style="96" customWidth="1"/>
    <col min="7683" max="7683" width="23" style="96" customWidth="1"/>
    <col min="7684" max="7684" width="18.83203125" style="96" customWidth="1"/>
    <col min="7685" max="7685" width="15.5" style="96" customWidth="1"/>
    <col min="7686" max="7686" width="17.6640625" style="96" customWidth="1"/>
    <col min="7687" max="7687" width="19" style="96" customWidth="1"/>
    <col min="7688" max="7936" width="10.33203125" style="96"/>
    <col min="7937" max="7937" width="8.6640625" style="96" customWidth="1"/>
    <col min="7938" max="7938" width="101.1640625" style="96" customWidth="1"/>
    <col min="7939" max="7939" width="23" style="96" customWidth="1"/>
    <col min="7940" max="7940" width="18.83203125" style="96" customWidth="1"/>
    <col min="7941" max="7941" width="15.5" style="96" customWidth="1"/>
    <col min="7942" max="7942" width="17.6640625" style="96" customWidth="1"/>
    <col min="7943" max="7943" width="19" style="96" customWidth="1"/>
    <col min="7944" max="8192" width="10.33203125" style="96"/>
    <col min="8193" max="8193" width="8.6640625" style="96" customWidth="1"/>
    <col min="8194" max="8194" width="101.1640625" style="96" customWidth="1"/>
    <col min="8195" max="8195" width="23" style="96" customWidth="1"/>
    <col min="8196" max="8196" width="18.83203125" style="96" customWidth="1"/>
    <col min="8197" max="8197" width="15.5" style="96" customWidth="1"/>
    <col min="8198" max="8198" width="17.6640625" style="96" customWidth="1"/>
    <col min="8199" max="8199" width="19" style="96" customWidth="1"/>
    <col min="8200" max="8448" width="10.33203125" style="96"/>
    <col min="8449" max="8449" width="8.6640625" style="96" customWidth="1"/>
    <col min="8450" max="8450" width="101.1640625" style="96" customWidth="1"/>
    <col min="8451" max="8451" width="23" style="96" customWidth="1"/>
    <col min="8452" max="8452" width="18.83203125" style="96" customWidth="1"/>
    <col min="8453" max="8453" width="15.5" style="96" customWidth="1"/>
    <col min="8454" max="8454" width="17.6640625" style="96" customWidth="1"/>
    <col min="8455" max="8455" width="19" style="96" customWidth="1"/>
    <col min="8456" max="8704" width="10.33203125" style="96"/>
    <col min="8705" max="8705" width="8.6640625" style="96" customWidth="1"/>
    <col min="8706" max="8706" width="101.1640625" style="96" customWidth="1"/>
    <col min="8707" max="8707" width="23" style="96" customWidth="1"/>
    <col min="8708" max="8708" width="18.83203125" style="96" customWidth="1"/>
    <col min="8709" max="8709" width="15.5" style="96" customWidth="1"/>
    <col min="8710" max="8710" width="17.6640625" style="96" customWidth="1"/>
    <col min="8711" max="8711" width="19" style="96" customWidth="1"/>
    <col min="8712" max="8960" width="10.33203125" style="96"/>
    <col min="8961" max="8961" width="8.6640625" style="96" customWidth="1"/>
    <col min="8962" max="8962" width="101.1640625" style="96" customWidth="1"/>
    <col min="8963" max="8963" width="23" style="96" customWidth="1"/>
    <col min="8964" max="8964" width="18.83203125" style="96" customWidth="1"/>
    <col min="8965" max="8965" width="15.5" style="96" customWidth="1"/>
    <col min="8966" max="8966" width="17.6640625" style="96" customWidth="1"/>
    <col min="8967" max="8967" width="19" style="96" customWidth="1"/>
    <col min="8968" max="9216" width="10.33203125" style="96"/>
    <col min="9217" max="9217" width="8.6640625" style="96" customWidth="1"/>
    <col min="9218" max="9218" width="101.1640625" style="96" customWidth="1"/>
    <col min="9219" max="9219" width="23" style="96" customWidth="1"/>
    <col min="9220" max="9220" width="18.83203125" style="96" customWidth="1"/>
    <col min="9221" max="9221" width="15.5" style="96" customWidth="1"/>
    <col min="9222" max="9222" width="17.6640625" style="96" customWidth="1"/>
    <col min="9223" max="9223" width="19" style="96" customWidth="1"/>
    <col min="9224" max="9472" width="10.33203125" style="96"/>
    <col min="9473" max="9473" width="8.6640625" style="96" customWidth="1"/>
    <col min="9474" max="9474" width="101.1640625" style="96" customWidth="1"/>
    <col min="9475" max="9475" width="23" style="96" customWidth="1"/>
    <col min="9476" max="9476" width="18.83203125" style="96" customWidth="1"/>
    <col min="9477" max="9477" width="15.5" style="96" customWidth="1"/>
    <col min="9478" max="9478" width="17.6640625" style="96" customWidth="1"/>
    <col min="9479" max="9479" width="19" style="96" customWidth="1"/>
    <col min="9480" max="9728" width="10.33203125" style="96"/>
    <col min="9729" max="9729" width="8.6640625" style="96" customWidth="1"/>
    <col min="9730" max="9730" width="101.1640625" style="96" customWidth="1"/>
    <col min="9731" max="9731" width="23" style="96" customWidth="1"/>
    <col min="9732" max="9732" width="18.83203125" style="96" customWidth="1"/>
    <col min="9733" max="9733" width="15.5" style="96" customWidth="1"/>
    <col min="9734" max="9734" width="17.6640625" style="96" customWidth="1"/>
    <col min="9735" max="9735" width="19" style="96" customWidth="1"/>
    <col min="9736" max="9984" width="10.33203125" style="96"/>
    <col min="9985" max="9985" width="8.6640625" style="96" customWidth="1"/>
    <col min="9986" max="9986" width="101.1640625" style="96" customWidth="1"/>
    <col min="9987" max="9987" width="23" style="96" customWidth="1"/>
    <col min="9988" max="9988" width="18.83203125" style="96" customWidth="1"/>
    <col min="9989" max="9989" width="15.5" style="96" customWidth="1"/>
    <col min="9990" max="9990" width="17.6640625" style="96" customWidth="1"/>
    <col min="9991" max="9991" width="19" style="96" customWidth="1"/>
    <col min="9992" max="10240" width="10.33203125" style="96"/>
    <col min="10241" max="10241" width="8.6640625" style="96" customWidth="1"/>
    <col min="10242" max="10242" width="101.1640625" style="96" customWidth="1"/>
    <col min="10243" max="10243" width="23" style="96" customWidth="1"/>
    <col min="10244" max="10244" width="18.83203125" style="96" customWidth="1"/>
    <col min="10245" max="10245" width="15.5" style="96" customWidth="1"/>
    <col min="10246" max="10246" width="17.6640625" style="96" customWidth="1"/>
    <col min="10247" max="10247" width="19" style="96" customWidth="1"/>
    <col min="10248" max="10496" width="10.33203125" style="96"/>
    <col min="10497" max="10497" width="8.6640625" style="96" customWidth="1"/>
    <col min="10498" max="10498" width="101.1640625" style="96" customWidth="1"/>
    <col min="10499" max="10499" width="23" style="96" customWidth="1"/>
    <col min="10500" max="10500" width="18.83203125" style="96" customWidth="1"/>
    <col min="10501" max="10501" width="15.5" style="96" customWidth="1"/>
    <col min="10502" max="10502" width="17.6640625" style="96" customWidth="1"/>
    <col min="10503" max="10503" width="19" style="96" customWidth="1"/>
    <col min="10504" max="10752" width="10.33203125" style="96"/>
    <col min="10753" max="10753" width="8.6640625" style="96" customWidth="1"/>
    <col min="10754" max="10754" width="101.1640625" style="96" customWidth="1"/>
    <col min="10755" max="10755" width="23" style="96" customWidth="1"/>
    <col min="10756" max="10756" width="18.83203125" style="96" customWidth="1"/>
    <col min="10757" max="10757" width="15.5" style="96" customWidth="1"/>
    <col min="10758" max="10758" width="17.6640625" style="96" customWidth="1"/>
    <col min="10759" max="10759" width="19" style="96" customWidth="1"/>
    <col min="10760" max="11008" width="10.33203125" style="96"/>
    <col min="11009" max="11009" width="8.6640625" style="96" customWidth="1"/>
    <col min="11010" max="11010" width="101.1640625" style="96" customWidth="1"/>
    <col min="11011" max="11011" width="23" style="96" customWidth="1"/>
    <col min="11012" max="11012" width="18.83203125" style="96" customWidth="1"/>
    <col min="11013" max="11013" width="15.5" style="96" customWidth="1"/>
    <col min="11014" max="11014" width="17.6640625" style="96" customWidth="1"/>
    <col min="11015" max="11015" width="19" style="96" customWidth="1"/>
    <col min="11016" max="11264" width="10.33203125" style="96"/>
    <col min="11265" max="11265" width="8.6640625" style="96" customWidth="1"/>
    <col min="11266" max="11266" width="101.1640625" style="96" customWidth="1"/>
    <col min="11267" max="11267" width="23" style="96" customWidth="1"/>
    <col min="11268" max="11268" width="18.83203125" style="96" customWidth="1"/>
    <col min="11269" max="11269" width="15.5" style="96" customWidth="1"/>
    <col min="11270" max="11270" width="17.6640625" style="96" customWidth="1"/>
    <col min="11271" max="11271" width="19" style="96" customWidth="1"/>
    <col min="11272" max="11520" width="10.33203125" style="96"/>
    <col min="11521" max="11521" width="8.6640625" style="96" customWidth="1"/>
    <col min="11522" max="11522" width="101.1640625" style="96" customWidth="1"/>
    <col min="11523" max="11523" width="23" style="96" customWidth="1"/>
    <col min="11524" max="11524" width="18.83203125" style="96" customWidth="1"/>
    <col min="11525" max="11525" width="15.5" style="96" customWidth="1"/>
    <col min="11526" max="11526" width="17.6640625" style="96" customWidth="1"/>
    <col min="11527" max="11527" width="19" style="96" customWidth="1"/>
    <col min="11528" max="11776" width="10.33203125" style="96"/>
    <col min="11777" max="11777" width="8.6640625" style="96" customWidth="1"/>
    <col min="11778" max="11778" width="101.1640625" style="96" customWidth="1"/>
    <col min="11779" max="11779" width="23" style="96" customWidth="1"/>
    <col min="11780" max="11780" width="18.83203125" style="96" customWidth="1"/>
    <col min="11781" max="11781" width="15.5" style="96" customWidth="1"/>
    <col min="11782" max="11782" width="17.6640625" style="96" customWidth="1"/>
    <col min="11783" max="11783" width="19" style="96" customWidth="1"/>
    <col min="11784" max="12032" width="10.33203125" style="96"/>
    <col min="12033" max="12033" width="8.6640625" style="96" customWidth="1"/>
    <col min="12034" max="12034" width="101.1640625" style="96" customWidth="1"/>
    <col min="12035" max="12035" width="23" style="96" customWidth="1"/>
    <col min="12036" max="12036" width="18.83203125" style="96" customWidth="1"/>
    <col min="12037" max="12037" width="15.5" style="96" customWidth="1"/>
    <col min="12038" max="12038" width="17.6640625" style="96" customWidth="1"/>
    <col min="12039" max="12039" width="19" style="96" customWidth="1"/>
    <col min="12040" max="12288" width="10.33203125" style="96"/>
    <col min="12289" max="12289" width="8.6640625" style="96" customWidth="1"/>
    <col min="12290" max="12290" width="101.1640625" style="96" customWidth="1"/>
    <col min="12291" max="12291" width="23" style="96" customWidth="1"/>
    <col min="12292" max="12292" width="18.83203125" style="96" customWidth="1"/>
    <col min="12293" max="12293" width="15.5" style="96" customWidth="1"/>
    <col min="12294" max="12294" width="17.6640625" style="96" customWidth="1"/>
    <col min="12295" max="12295" width="19" style="96" customWidth="1"/>
    <col min="12296" max="12544" width="10.33203125" style="96"/>
    <col min="12545" max="12545" width="8.6640625" style="96" customWidth="1"/>
    <col min="12546" max="12546" width="101.1640625" style="96" customWidth="1"/>
    <col min="12547" max="12547" width="23" style="96" customWidth="1"/>
    <col min="12548" max="12548" width="18.83203125" style="96" customWidth="1"/>
    <col min="12549" max="12549" width="15.5" style="96" customWidth="1"/>
    <col min="12550" max="12550" width="17.6640625" style="96" customWidth="1"/>
    <col min="12551" max="12551" width="19" style="96" customWidth="1"/>
    <col min="12552" max="12800" width="10.33203125" style="96"/>
    <col min="12801" max="12801" width="8.6640625" style="96" customWidth="1"/>
    <col min="12802" max="12802" width="101.1640625" style="96" customWidth="1"/>
    <col min="12803" max="12803" width="23" style="96" customWidth="1"/>
    <col min="12804" max="12804" width="18.83203125" style="96" customWidth="1"/>
    <col min="12805" max="12805" width="15.5" style="96" customWidth="1"/>
    <col min="12806" max="12806" width="17.6640625" style="96" customWidth="1"/>
    <col min="12807" max="12807" width="19" style="96" customWidth="1"/>
    <col min="12808" max="13056" width="10.33203125" style="96"/>
    <col min="13057" max="13057" width="8.6640625" style="96" customWidth="1"/>
    <col min="13058" max="13058" width="101.1640625" style="96" customWidth="1"/>
    <col min="13059" max="13059" width="23" style="96" customWidth="1"/>
    <col min="13060" max="13060" width="18.83203125" style="96" customWidth="1"/>
    <col min="13061" max="13061" width="15.5" style="96" customWidth="1"/>
    <col min="13062" max="13062" width="17.6640625" style="96" customWidth="1"/>
    <col min="13063" max="13063" width="19" style="96" customWidth="1"/>
    <col min="13064" max="13312" width="10.33203125" style="96"/>
    <col min="13313" max="13313" width="8.6640625" style="96" customWidth="1"/>
    <col min="13314" max="13314" width="101.1640625" style="96" customWidth="1"/>
    <col min="13315" max="13315" width="23" style="96" customWidth="1"/>
    <col min="13316" max="13316" width="18.83203125" style="96" customWidth="1"/>
    <col min="13317" max="13317" width="15.5" style="96" customWidth="1"/>
    <col min="13318" max="13318" width="17.6640625" style="96" customWidth="1"/>
    <col min="13319" max="13319" width="19" style="96" customWidth="1"/>
    <col min="13320" max="13568" width="10.33203125" style="96"/>
    <col min="13569" max="13569" width="8.6640625" style="96" customWidth="1"/>
    <col min="13570" max="13570" width="101.1640625" style="96" customWidth="1"/>
    <col min="13571" max="13571" width="23" style="96" customWidth="1"/>
    <col min="13572" max="13572" width="18.83203125" style="96" customWidth="1"/>
    <col min="13573" max="13573" width="15.5" style="96" customWidth="1"/>
    <col min="13574" max="13574" width="17.6640625" style="96" customWidth="1"/>
    <col min="13575" max="13575" width="19" style="96" customWidth="1"/>
    <col min="13576" max="13824" width="10.33203125" style="96"/>
    <col min="13825" max="13825" width="8.6640625" style="96" customWidth="1"/>
    <col min="13826" max="13826" width="101.1640625" style="96" customWidth="1"/>
    <col min="13827" max="13827" width="23" style="96" customWidth="1"/>
    <col min="13828" max="13828" width="18.83203125" style="96" customWidth="1"/>
    <col min="13829" max="13829" width="15.5" style="96" customWidth="1"/>
    <col min="13830" max="13830" width="17.6640625" style="96" customWidth="1"/>
    <col min="13831" max="13831" width="19" style="96" customWidth="1"/>
    <col min="13832" max="14080" width="10.33203125" style="96"/>
    <col min="14081" max="14081" width="8.6640625" style="96" customWidth="1"/>
    <col min="14082" max="14082" width="101.1640625" style="96" customWidth="1"/>
    <col min="14083" max="14083" width="23" style="96" customWidth="1"/>
    <col min="14084" max="14084" width="18.83203125" style="96" customWidth="1"/>
    <col min="14085" max="14085" width="15.5" style="96" customWidth="1"/>
    <col min="14086" max="14086" width="17.6640625" style="96" customWidth="1"/>
    <col min="14087" max="14087" width="19" style="96" customWidth="1"/>
    <col min="14088" max="14336" width="10.33203125" style="96"/>
    <col min="14337" max="14337" width="8.6640625" style="96" customWidth="1"/>
    <col min="14338" max="14338" width="101.1640625" style="96" customWidth="1"/>
    <col min="14339" max="14339" width="23" style="96" customWidth="1"/>
    <col min="14340" max="14340" width="18.83203125" style="96" customWidth="1"/>
    <col min="14341" max="14341" width="15.5" style="96" customWidth="1"/>
    <col min="14342" max="14342" width="17.6640625" style="96" customWidth="1"/>
    <col min="14343" max="14343" width="19" style="96" customWidth="1"/>
    <col min="14344" max="14592" width="10.33203125" style="96"/>
    <col min="14593" max="14593" width="8.6640625" style="96" customWidth="1"/>
    <col min="14594" max="14594" width="101.1640625" style="96" customWidth="1"/>
    <col min="14595" max="14595" width="23" style="96" customWidth="1"/>
    <col min="14596" max="14596" width="18.83203125" style="96" customWidth="1"/>
    <col min="14597" max="14597" width="15.5" style="96" customWidth="1"/>
    <col min="14598" max="14598" width="17.6640625" style="96" customWidth="1"/>
    <col min="14599" max="14599" width="19" style="96" customWidth="1"/>
    <col min="14600" max="14848" width="10.33203125" style="96"/>
    <col min="14849" max="14849" width="8.6640625" style="96" customWidth="1"/>
    <col min="14850" max="14850" width="101.1640625" style="96" customWidth="1"/>
    <col min="14851" max="14851" width="23" style="96" customWidth="1"/>
    <col min="14852" max="14852" width="18.83203125" style="96" customWidth="1"/>
    <col min="14853" max="14853" width="15.5" style="96" customWidth="1"/>
    <col min="14854" max="14854" width="17.6640625" style="96" customWidth="1"/>
    <col min="14855" max="14855" width="19" style="96" customWidth="1"/>
    <col min="14856" max="15104" width="10.33203125" style="96"/>
    <col min="15105" max="15105" width="8.6640625" style="96" customWidth="1"/>
    <col min="15106" max="15106" width="101.1640625" style="96" customWidth="1"/>
    <col min="15107" max="15107" width="23" style="96" customWidth="1"/>
    <col min="15108" max="15108" width="18.83203125" style="96" customWidth="1"/>
    <col min="15109" max="15109" width="15.5" style="96" customWidth="1"/>
    <col min="15110" max="15110" width="17.6640625" style="96" customWidth="1"/>
    <col min="15111" max="15111" width="19" style="96" customWidth="1"/>
    <col min="15112" max="15360" width="10.33203125" style="96"/>
    <col min="15361" max="15361" width="8.6640625" style="96" customWidth="1"/>
    <col min="15362" max="15362" width="101.1640625" style="96" customWidth="1"/>
    <col min="15363" max="15363" width="23" style="96" customWidth="1"/>
    <col min="15364" max="15364" width="18.83203125" style="96" customWidth="1"/>
    <col min="15365" max="15365" width="15.5" style="96" customWidth="1"/>
    <col min="15366" max="15366" width="17.6640625" style="96" customWidth="1"/>
    <col min="15367" max="15367" width="19" style="96" customWidth="1"/>
    <col min="15368" max="15616" width="10.33203125" style="96"/>
    <col min="15617" max="15617" width="8.6640625" style="96" customWidth="1"/>
    <col min="15618" max="15618" width="101.1640625" style="96" customWidth="1"/>
    <col min="15619" max="15619" width="23" style="96" customWidth="1"/>
    <col min="15620" max="15620" width="18.83203125" style="96" customWidth="1"/>
    <col min="15621" max="15621" width="15.5" style="96" customWidth="1"/>
    <col min="15622" max="15622" width="17.6640625" style="96" customWidth="1"/>
    <col min="15623" max="15623" width="19" style="96" customWidth="1"/>
    <col min="15624" max="15872" width="10.33203125" style="96"/>
    <col min="15873" max="15873" width="8.6640625" style="96" customWidth="1"/>
    <col min="15874" max="15874" width="101.1640625" style="96" customWidth="1"/>
    <col min="15875" max="15875" width="23" style="96" customWidth="1"/>
    <col min="15876" max="15876" width="18.83203125" style="96" customWidth="1"/>
    <col min="15877" max="15877" width="15.5" style="96" customWidth="1"/>
    <col min="15878" max="15878" width="17.6640625" style="96" customWidth="1"/>
    <col min="15879" max="15879" width="19" style="96" customWidth="1"/>
    <col min="15880" max="16128" width="10.33203125" style="96"/>
    <col min="16129" max="16129" width="8.6640625" style="96" customWidth="1"/>
    <col min="16130" max="16130" width="101.1640625" style="96" customWidth="1"/>
    <col min="16131" max="16131" width="23" style="96" customWidth="1"/>
    <col min="16132" max="16132" width="18.83203125" style="96" customWidth="1"/>
    <col min="16133" max="16133" width="15.5" style="96" customWidth="1"/>
    <col min="16134" max="16134" width="17.6640625" style="96" customWidth="1"/>
    <col min="16135" max="16135" width="19" style="96" customWidth="1"/>
    <col min="16136" max="16384" width="10.33203125" style="96"/>
  </cols>
  <sheetData>
    <row r="1" spans="1:7" ht="32.25" customHeight="1">
      <c r="A1" s="82"/>
      <c r="B1" s="277" t="s">
        <v>82</v>
      </c>
      <c r="C1" s="277"/>
    </row>
    <row r="2" spans="1:7" ht="77.25" customHeight="1">
      <c r="A2" s="210" t="s">
        <v>264</v>
      </c>
      <c r="B2" s="210"/>
      <c r="C2" s="210"/>
    </row>
    <row r="3" spans="1:7" ht="15.75" customHeight="1">
      <c r="A3" s="211" t="s">
        <v>64</v>
      </c>
      <c r="B3" s="212" t="s">
        <v>65</v>
      </c>
      <c r="C3" s="83" t="s">
        <v>66</v>
      </c>
    </row>
    <row r="4" spans="1:7" ht="18.75" customHeight="1">
      <c r="A4" s="211"/>
      <c r="B4" s="212"/>
      <c r="C4" s="84" t="s">
        <v>67</v>
      </c>
    </row>
    <row r="5" spans="1:7" ht="18.75">
      <c r="A5" s="85">
        <v>1</v>
      </c>
      <c r="B5" s="85">
        <v>2</v>
      </c>
      <c r="C5" s="86">
        <v>3</v>
      </c>
    </row>
    <row r="6" spans="1:7" ht="27" customHeight="1">
      <c r="A6" s="87">
        <v>1</v>
      </c>
      <c r="B6" s="88" t="s">
        <v>68</v>
      </c>
      <c r="C6" s="89"/>
    </row>
    <row r="7" spans="1:7" ht="41.25" customHeight="1">
      <c r="A7" s="87">
        <v>2</v>
      </c>
      <c r="B7" s="88" t="s">
        <v>69</v>
      </c>
      <c r="C7" s="90"/>
      <c r="F7" s="97"/>
      <c r="G7" s="98"/>
    </row>
    <row r="8" spans="1:7" ht="18" customHeight="1">
      <c r="A8" s="87">
        <v>3</v>
      </c>
      <c r="B8" s="91" t="s">
        <v>70</v>
      </c>
      <c r="C8" s="90"/>
      <c r="F8" s="97"/>
      <c r="G8" s="98"/>
    </row>
    <row r="9" spans="1:7" ht="23.25" customHeight="1">
      <c r="A9" s="87">
        <v>4</v>
      </c>
      <c r="B9" s="91" t="s">
        <v>71</v>
      </c>
      <c r="C9" s="89"/>
      <c r="F9" s="97"/>
      <c r="G9" s="98"/>
    </row>
    <row r="10" spans="1:7" ht="21.75" customHeight="1">
      <c r="A10" s="87">
        <v>5</v>
      </c>
      <c r="B10" s="91" t="s">
        <v>72</v>
      </c>
      <c r="C10" s="89"/>
      <c r="F10" s="97"/>
      <c r="G10" s="98"/>
    </row>
    <row r="11" spans="1:7" ht="33" customHeight="1">
      <c r="A11" s="87">
        <v>6</v>
      </c>
      <c r="B11" s="88" t="s">
        <v>73</v>
      </c>
      <c r="C11" s="90"/>
      <c r="F11" s="97"/>
      <c r="G11" s="98"/>
    </row>
    <row r="12" spans="1:7" ht="24.75" customHeight="1">
      <c r="A12" s="87">
        <v>7</v>
      </c>
      <c r="B12" s="88" t="s">
        <v>74</v>
      </c>
      <c r="C12" s="90"/>
      <c r="F12" s="97"/>
      <c r="G12" s="98"/>
    </row>
    <row r="13" spans="1:7" ht="28.5" customHeight="1">
      <c r="A13" s="87"/>
      <c r="B13" s="278" t="s">
        <v>80</v>
      </c>
      <c r="C13" s="90"/>
      <c r="F13" s="97"/>
      <c r="G13" s="98"/>
    </row>
    <row r="14" spans="1:7" ht="27.75" customHeight="1">
      <c r="A14" s="87">
        <v>8</v>
      </c>
      <c r="B14" s="92" t="s">
        <v>83</v>
      </c>
      <c r="C14" s="89"/>
      <c r="D14" s="99"/>
      <c r="F14" s="97"/>
      <c r="G14" s="98"/>
    </row>
    <row r="15" spans="1:7" ht="27.75" customHeight="1">
      <c r="A15" s="87">
        <v>9</v>
      </c>
      <c r="B15" s="88" t="s">
        <v>297</v>
      </c>
      <c r="C15" s="90"/>
      <c r="D15" s="100"/>
      <c r="E15" s="97"/>
      <c r="F15" s="97"/>
      <c r="G15" s="98"/>
    </row>
    <row r="16" spans="1:7" ht="21" customHeight="1">
      <c r="A16" s="87">
        <v>10</v>
      </c>
      <c r="B16" s="88" t="s">
        <v>79</v>
      </c>
      <c r="C16" s="89"/>
      <c r="F16" s="97"/>
      <c r="G16" s="98"/>
    </row>
    <row r="17" spans="1:7" ht="27.75" customHeight="1">
      <c r="A17" s="87">
        <v>11</v>
      </c>
      <c r="B17" s="88" t="s">
        <v>75</v>
      </c>
      <c r="C17" s="90"/>
      <c r="F17" s="97"/>
      <c r="G17" s="98"/>
    </row>
    <row r="18" spans="1:7" ht="47.25">
      <c r="A18" s="87">
        <v>12</v>
      </c>
      <c r="B18" s="88" t="s">
        <v>76</v>
      </c>
      <c r="C18" s="93"/>
      <c r="F18" s="97"/>
      <c r="G18" s="98"/>
    </row>
    <row r="19" spans="1:7" ht="26.25" customHeight="1">
      <c r="A19" s="87">
        <v>13</v>
      </c>
      <c r="B19" s="92" t="s">
        <v>77</v>
      </c>
      <c r="C19" s="90"/>
      <c r="D19" s="99"/>
      <c r="F19" s="97"/>
      <c r="G19" s="98"/>
    </row>
    <row r="20" spans="1:7" ht="25.5" customHeight="1">
      <c r="A20" s="87">
        <v>14</v>
      </c>
      <c r="B20" s="92" t="s">
        <v>154</v>
      </c>
      <c r="C20" s="94"/>
      <c r="D20" s="99"/>
      <c r="F20" s="97"/>
    </row>
    <row r="21" spans="1:7" ht="24.75" customHeight="1">
      <c r="A21" s="87">
        <v>15</v>
      </c>
      <c r="B21" s="92" t="s">
        <v>78</v>
      </c>
      <c r="C21" s="94"/>
      <c r="D21" s="99"/>
      <c r="E21" s="99"/>
      <c r="F21" s="97"/>
    </row>
    <row r="22" spans="1:7" ht="15.75">
      <c r="A22" s="102"/>
      <c r="B22" s="103"/>
      <c r="C22" s="104"/>
      <c r="D22" s="99"/>
      <c r="E22" s="99"/>
      <c r="F22" s="97"/>
    </row>
    <row r="23" spans="1:7" ht="15.75" hidden="1">
      <c r="A23" s="95"/>
      <c r="B23" s="105" t="s">
        <v>38</v>
      </c>
      <c r="C23" s="106"/>
      <c r="D23" s="99"/>
      <c r="F23" s="97"/>
    </row>
    <row r="24" spans="1:7" ht="15.75" hidden="1">
      <c r="A24" s="95"/>
      <c r="B24" s="107"/>
      <c r="C24" s="107"/>
      <c r="D24" s="99"/>
      <c r="F24" s="97"/>
    </row>
    <row r="25" spans="1:7" ht="15.75" hidden="1">
      <c r="A25" s="95"/>
      <c r="B25" s="108" t="s">
        <v>39</v>
      </c>
      <c r="C25" s="109"/>
      <c r="D25" s="99"/>
      <c r="F25" s="97"/>
    </row>
    <row r="26" spans="1:7" ht="15.75" hidden="1">
      <c r="A26" s="95"/>
      <c r="B26" s="108" t="s">
        <v>40</v>
      </c>
      <c r="C26" s="108"/>
      <c r="D26" s="99"/>
      <c r="F26" s="97"/>
    </row>
    <row r="27" spans="1:7" ht="15.75">
      <c r="A27" s="95"/>
      <c r="B27" s="110"/>
      <c r="C27" s="110"/>
      <c r="D27" s="99"/>
      <c r="F27" s="97"/>
    </row>
    <row r="28" spans="1:7" ht="15.75">
      <c r="A28" s="95"/>
      <c r="B28" s="104" t="s">
        <v>81</v>
      </c>
      <c r="C28" s="111"/>
      <c r="D28" s="99"/>
      <c r="F28" s="97"/>
    </row>
    <row r="29" spans="1:7" ht="15.75">
      <c r="A29" s="95"/>
      <c r="B29" s="112"/>
      <c r="C29" s="160"/>
      <c r="D29" s="99"/>
      <c r="F29" s="97"/>
    </row>
    <row r="30" spans="1:7">
      <c r="A30" s="95"/>
      <c r="B30" s="114"/>
      <c r="C30" s="161"/>
      <c r="D30" s="99"/>
      <c r="F30" s="97"/>
    </row>
    <row r="31" spans="1:7">
      <c r="C31" s="99"/>
    </row>
    <row r="32" spans="1:7">
      <c r="D32" s="113"/>
      <c r="E32" s="101"/>
    </row>
  </sheetData>
  <sheetProtection selectLockedCells="1"/>
  <mergeCells count="4">
    <mergeCell ref="B1:C1"/>
    <mergeCell ref="A2:C2"/>
    <mergeCell ref="A3:A4"/>
    <mergeCell ref="B3:B4"/>
  </mergeCells>
  <printOptions horizontalCentered="1"/>
  <pageMargins left="0.35433070866141736" right="0.31496062992125984" top="0.62992125984251968" bottom="0.98425196850393704" header="0.51181102362204722" footer="0.51181102362204722"/>
  <pageSetup paperSize="9" scale="7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9" sqref="D9"/>
    </sheetView>
  </sheetViews>
  <sheetFormatPr defaultColWidth="10.33203125" defaultRowHeight="12.75"/>
  <cols>
    <col min="1" max="1" width="3.33203125" style="116" customWidth="1"/>
    <col min="2" max="2" width="7" style="116" customWidth="1"/>
    <col min="3" max="3" width="76.5" style="116" customWidth="1"/>
    <col min="4" max="4" width="20.1640625" style="116" customWidth="1"/>
    <col min="5" max="5" width="13" style="116" customWidth="1"/>
    <col min="6" max="242" width="10.33203125" style="116"/>
    <col min="243" max="243" width="0.5" style="116" customWidth="1"/>
    <col min="244" max="244" width="7" style="116" customWidth="1"/>
    <col min="245" max="245" width="77.1640625" style="116" customWidth="1"/>
    <col min="246" max="246" width="20.1640625" style="116" customWidth="1"/>
    <col min="247" max="247" width="13" style="116" customWidth="1"/>
    <col min="248" max="253" width="0" style="116" hidden="1" customWidth="1"/>
    <col min="254" max="254" width="11.6640625" style="116" bestFit="1" customWidth="1"/>
    <col min="255" max="257" width="0" style="116" hidden="1" customWidth="1"/>
    <col min="258" max="258" width="11.6640625" style="116" bestFit="1" customWidth="1"/>
    <col min="259" max="259" width="14.1640625" style="116" bestFit="1" customWidth="1"/>
    <col min="260" max="260" width="10.33203125" style="116"/>
    <col min="261" max="261" width="11.6640625" style="116" bestFit="1" customWidth="1"/>
    <col min="262" max="498" width="10.33203125" style="116"/>
    <col min="499" max="499" width="0.5" style="116" customWidth="1"/>
    <col min="500" max="500" width="7" style="116" customWidth="1"/>
    <col min="501" max="501" width="77.1640625" style="116" customWidth="1"/>
    <col min="502" max="502" width="20.1640625" style="116" customWidth="1"/>
    <col min="503" max="503" width="13" style="116" customWidth="1"/>
    <col min="504" max="509" width="0" style="116" hidden="1" customWidth="1"/>
    <col min="510" max="510" width="11.6640625" style="116" bestFit="1" customWidth="1"/>
    <col min="511" max="513" width="0" style="116" hidden="1" customWidth="1"/>
    <col min="514" max="514" width="11.6640625" style="116" bestFit="1" customWidth="1"/>
    <col min="515" max="515" width="14.1640625" style="116" bestFit="1" customWidth="1"/>
    <col min="516" max="516" width="10.33203125" style="116"/>
    <col min="517" max="517" width="11.6640625" style="116" bestFit="1" customWidth="1"/>
    <col min="518" max="754" width="10.33203125" style="116"/>
    <col min="755" max="755" width="0.5" style="116" customWidth="1"/>
    <col min="756" max="756" width="7" style="116" customWidth="1"/>
    <col min="757" max="757" width="77.1640625" style="116" customWidth="1"/>
    <col min="758" max="758" width="20.1640625" style="116" customWidth="1"/>
    <col min="759" max="759" width="13" style="116" customWidth="1"/>
    <col min="760" max="765" width="0" style="116" hidden="1" customWidth="1"/>
    <col min="766" max="766" width="11.6640625" style="116" bestFit="1" customWidth="1"/>
    <col min="767" max="769" width="0" style="116" hidden="1" customWidth="1"/>
    <col min="770" max="770" width="11.6640625" style="116" bestFit="1" customWidth="1"/>
    <col min="771" max="771" width="14.1640625" style="116" bestFit="1" customWidth="1"/>
    <col min="772" max="772" width="10.33203125" style="116"/>
    <col min="773" max="773" width="11.6640625" style="116" bestFit="1" customWidth="1"/>
    <col min="774" max="1010" width="10.33203125" style="116"/>
    <col min="1011" max="1011" width="0.5" style="116" customWidth="1"/>
    <col min="1012" max="1012" width="7" style="116" customWidth="1"/>
    <col min="1013" max="1013" width="77.1640625" style="116" customWidth="1"/>
    <col min="1014" max="1014" width="20.1640625" style="116" customWidth="1"/>
    <col min="1015" max="1015" width="13" style="116" customWidth="1"/>
    <col min="1016" max="1021" width="0" style="116" hidden="1" customWidth="1"/>
    <col min="1022" max="1022" width="11.6640625" style="116" bestFit="1" customWidth="1"/>
    <col min="1023" max="1025" width="0" style="116" hidden="1" customWidth="1"/>
    <col min="1026" max="1026" width="11.6640625" style="116" bestFit="1" customWidth="1"/>
    <col min="1027" max="1027" width="14.1640625" style="116" bestFit="1" customWidth="1"/>
    <col min="1028" max="1028" width="10.33203125" style="116"/>
    <col min="1029" max="1029" width="11.6640625" style="116" bestFit="1" customWidth="1"/>
    <col min="1030" max="1266" width="10.33203125" style="116"/>
    <col min="1267" max="1267" width="0.5" style="116" customWidth="1"/>
    <col min="1268" max="1268" width="7" style="116" customWidth="1"/>
    <col min="1269" max="1269" width="77.1640625" style="116" customWidth="1"/>
    <col min="1270" max="1270" width="20.1640625" style="116" customWidth="1"/>
    <col min="1271" max="1271" width="13" style="116" customWidth="1"/>
    <col min="1272" max="1277" width="0" style="116" hidden="1" customWidth="1"/>
    <col min="1278" max="1278" width="11.6640625" style="116" bestFit="1" customWidth="1"/>
    <col min="1279" max="1281" width="0" style="116" hidden="1" customWidth="1"/>
    <col min="1282" max="1282" width="11.6640625" style="116" bestFit="1" customWidth="1"/>
    <col min="1283" max="1283" width="14.1640625" style="116" bestFit="1" customWidth="1"/>
    <col min="1284" max="1284" width="10.33203125" style="116"/>
    <col min="1285" max="1285" width="11.6640625" style="116" bestFit="1" customWidth="1"/>
    <col min="1286" max="1522" width="10.33203125" style="116"/>
    <col min="1523" max="1523" width="0.5" style="116" customWidth="1"/>
    <col min="1524" max="1524" width="7" style="116" customWidth="1"/>
    <col min="1525" max="1525" width="77.1640625" style="116" customWidth="1"/>
    <col min="1526" max="1526" width="20.1640625" style="116" customWidth="1"/>
    <col min="1527" max="1527" width="13" style="116" customWidth="1"/>
    <col min="1528" max="1533" width="0" style="116" hidden="1" customWidth="1"/>
    <col min="1534" max="1534" width="11.6640625" style="116" bestFit="1" customWidth="1"/>
    <col min="1535" max="1537" width="0" style="116" hidden="1" customWidth="1"/>
    <col min="1538" max="1538" width="11.6640625" style="116" bestFit="1" customWidth="1"/>
    <col min="1539" max="1539" width="14.1640625" style="116" bestFit="1" customWidth="1"/>
    <col min="1540" max="1540" width="10.33203125" style="116"/>
    <col min="1541" max="1541" width="11.6640625" style="116" bestFit="1" customWidth="1"/>
    <col min="1542" max="1778" width="10.33203125" style="116"/>
    <col min="1779" max="1779" width="0.5" style="116" customWidth="1"/>
    <col min="1780" max="1780" width="7" style="116" customWidth="1"/>
    <col min="1781" max="1781" width="77.1640625" style="116" customWidth="1"/>
    <col min="1782" max="1782" width="20.1640625" style="116" customWidth="1"/>
    <col min="1783" max="1783" width="13" style="116" customWidth="1"/>
    <col min="1784" max="1789" width="0" style="116" hidden="1" customWidth="1"/>
    <col min="1790" max="1790" width="11.6640625" style="116" bestFit="1" customWidth="1"/>
    <col min="1791" max="1793" width="0" style="116" hidden="1" customWidth="1"/>
    <col min="1794" max="1794" width="11.6640625" style="116" bestFit="1" customWidth="1"/>
    <col min="1795" max="1795" width="14.1640625" style="116" bestFit="1" customWidth="1"/>
    <col min="1796" max="1796" width="10.33203125" style="116"/>
    <col min="1797" max="1797" width="11.6640625" style="116" bestFit="1" customWidth="1"/>
    <col min="1798" max="2034" width="10.33203125" style="116"/>
    <col min="2035" max="2035" width="0.5" style="116" customWidth="1"/>
    <col min="2036" max="2036" width="7" style="116" customWidth="1"/>
    <col min="2037" max="2037" width="77.1640625" style="116" customWidth="1"/>
    <col min="2038" max="2038" width="20.1640625" style="116" customWidth="1"/>
    <col min="2039" max="2039" width="13" style="116" customWidth="1"/>
    <col min="2040" max="2045" width="0" style="116" hidden="1" customWidth="1"/>
    <col min="2046" max="2046" width="11.6640625" style="116" bestFit="1" customWidth="1"/>
    <col min="2047" max="2049" width="0" style="116" hidden="1" customWidth="1"/>
    <col min="2050" max="2050" width="11.6640625" style="116" bestFit="1" customWidth="1"/>
    <col min="2051" max="2051" width="14.1640625" style="116" bestFit="1" customWidth="1"/>
    <col min="2052" max="2052" width="10.33203125" style="116"/>
    <col min="2053" max="2053" width="11.6640625" style="116" bestFit="1" customWidth="1"/>
    <col min="2054" max="2290" width="10.33203125" style="116"/>
    <col min="2291" max="2291" width="0.5" style="116" customWidth="1"/>
    <col min="2292" max="2292" width="7" style="116" customWidth="1"/>
    <col min="2293" max="2293" width="77.1640625" style="116" customWidth="1"/>
    <col min="2294" max="2294" width="20.1640625" style="116" customWidth="1"/>
    <col min="2295" max="2295" width="13" style="116" customWidth="1"/>
    <col min="2296" max="2301" width="0" style="116" hidden="1" customWidth="1"/>
    <col min="2302" max="2302" width="11.6640625" style="116" bestFit="1" customWidth="1"/>
    <col min="2303" max="2305" width="0" style="116" hidden="1" customWidth="1"/>
    <col min="2306" max="2306" width="11.6640625" style="116" bestFit="1" customWidth="1"/>
    <col min="2307" max="2307" width="14.1640625" style="116" bestFit="1" customWidth="1"/>
    <col min="2308" max="2308" width="10.33203125" style="116"/>
    <col min="2309" max="2309" width="11.6640625" style="116" bestFit="1" customWidth="1"/>
    <col min="2310" max="2546" width="10.33203125" style="116"/>
    <col min="2547" max="2547" width="0.5" style="116" customWidth="1"/>
    <col min="2548" max="2548" width="7" style="116" customWidth="1"/>
    <col min="2549" max="2549" width="77.1640625" style="116" customWidth="1"/>
    <col min="2550" max="2550" width="20.1640625" style="116" customWidth="1"/>
    <col min="2551" max="2551" width="13" style="116" customWidth="1"/>
    <col min="2552" max="2557" width="0" style="116" hidden="1" customWidth="1"/>
    <col min="2558" max="2558" width="11.6640625" style="116" bestFit="1" customWidth="1"/>
    <col min="2559" max="2561" width="0" style="116" hidden="1" customWidth="1"/>
    <col min="2562" max="2562" width="11.6640625" style="116" bestFit="1" customWidth="1"/>
    <col min="2563" max="2563" width="14.1640625" style="116" bestFit="1" customWidth="1"/>
    <col min="2564" max="2564" width="10.33203125" style="116"/>
    <col min="2565" max="2565" width="11.6640625" style="116" bestFit="1" customWidth="1"/>
    <col min="2566" max="2802" width="10.33203125" style="116"/>
    <col min="2803" max="2803" width="0.5" style="116" customWidth="1"/>
    <col min="2804" max="2804" width="7" style="116" customWidth="1"/>
    <col min="2805" max="2805" width="77.1640625" style="116" customWidth="1"/>
    <col min="2806" max="2806" width="20.1640625" style="116" customWidth="1"/>
    <col min="2807" max="2807" width="13" style="116" customWidth="1"/>
    <col min="2808" max="2813" width="0" style="116" hidden="1" customWidth="1"/>
    <col min="2814" max="2814" width="11.6640625" style="116" bestFit="1" customWidth="1"/>
    <col min="2815" max="2817" width="0" style="116" hidden="1" customWidth="1"/>
    <col min="2818" max="2818" width="11.6640625" style="116" bestFit="1" customWidth="1"/>
    <col min="2819" max="2819" width="14.1640625" style="116" bestFit="1" customWidth="1"/>
    <col min="2820" max="2820" width="10.33203125" style="116"/>
    <col min="2821" max="2821" width="11.6640625" style="116" bestFit="1" customWidth="1"/>
    <col min="2822" max="3058" width="10.33203125" style="116"/>
    <col min="3059" max="3059" width="0.5" style="116" customWidth="1"/>
    <col min="3060" max="3060" width="7" style="116" customWidth="1"/>
    <col min="3061" max="3061" width="77.1640625" style="116" customWidth="1"/>
    <col min="3062" max="3062" width="20.1640625" style="116" customWidth="1"/>
    <col min="3063" max="3063" width="13" style="116" customWidth="1"/>
    <col min="3064" max="3069" width="0" style="116" hidden="1" customWidth="1"/>
    <col min="3070" max="3070" width="11.6640625" style="116" bestFit="1" customWidth="1"/>
    <col min="3071" max="3073" width="0" style="116" hidden="1" customWidth="1"/>
    <col min="3074" max="3074" width="11.6640625" style="116" bestFit="1" customWidth="1"/>
    <col min="3075" max="3075" width="14.1640625" style="116" bestFit="1" customWidth="1"/>
    <col min="3076" max="3076" width="10.33203125" style="116"/>
    <col min="3077" max="3077" width="11.6640625" style="116" bestFit="1" customWidth="1"/>
    <col min="3078" max="3314" width="10.33203125" style="116"/>
    <col min="3315" max="3315" width="0.5" style="116" customWidth="1"/>
    <col min="3316" max="3316" width="7" style="116" customWidth="1"/>
    <col min="3317" max="3317" width="77.1640625" style="116" customWidth="1"/>
    <col min="3318" max="3318" width="20.1640625" style="116" customWidth="1"/>
    <col min="3319" max="3319" width="13" style="116" customWidth="1"/>
    <col min="3320" max="3325" width="0" style="116" hidden="1" customWidth="1"/>
    <col min="3326" max="3326" width="11.6640625" style="116" bestFit="1" customWidth="1"/>
    <col min="3327" max="3329" width="0" style="116" hidden="1" customWidth="1"/>
    <col min="3330" max="3330" width="11.6640625" style="116" bestFit="1" customWidth="1"/>
    <col min="3331" max="3331" width="14.1640625" style="116" bestFit="1" customWidth="1"/>
    <col min="3332" max="3332" width="10.33203125" style="116"/>
    <col min="3333" max="3333" width="11.6640625" style="116" bestFit="1" customWidth="1"/>
    <col min="3334" max="3570" width="10.33203125" style="116"/>
    <col min="3571" max="3571" width="0.5" style="116" customWidth="1"/>
    <col min="3572" max="3572" width="7" style="116" customWidth="1"/>
    <col min="3573" max="3573" width="77.1640625" style="116" customWidth="1"/>
    <col min="3574" max="3574" width="20.1640625" style="116" customWidth="1"/>
    <col min="3575" max="3575" width="13" style="116" customWidth="1"/>
    <col min="3576" max="3581" width="0" style="116" hidden="1" customWidth="1"/>
    <col min="3582" max="3582" width="11.6640625" style="116" bestFit="1" customWidth="1"/>
    <col min="3583" max="3585" width="0" style="116" hidden="1" customWidth="1"/>
    <col min="3586" max="3586" width="11.6640625" style="116" bestFit="1" customWidth="1"/>
    <col min="3587" max="3587" width="14.1640625" style="116" bestFit="1" customWidth="1"/>
    <col min="3588" max="3588" width="10.33203125" style="116"/>
    <col min="3589" max="3589" width="11.6640625" style="116" bestFit="1" customWidth="1"/>
    <col min="3590" max="3826" width="10.33203125" style="116"/>
    <col min="3827" max="3827" width="0.5" style="116" customWidth="1"/>
    <col min="3828" max="3828" width="7" style="116" customWidth="1"/>
    <col min="3829" max="3829" width="77.1640625" style="116" customWidth="1"/>
    <col min="3830" max="3830" width="20.1640625" style="116" customWidth="1"/>
    <col min="3831" max="3831" width="13" style="116" customWidth="1"/>
    <col min="3832" max="3837" width="0" style="116" hidden="1" customWidth="1"/>
    <col min="3838" max="3838" width="11.6640625" style="116" bestFit="1" customWidth="1"/>
    <col min="3839" max="3841" width="0" style="116" hidden="1" customWidth="1"/>
    <col min="3842" max="3842" width="11.6640625" style="116" bestFit="1" customWidth="1"/>
    <col min="3843" max="3843" width="14.1640625" style="116" bestFit="1" customWidth="1"/>
    <col min="3844" max="3844" width="10.33203125" style="116"/>
    <col min="3845" max="3845" width="11.6640625" style="116" bestFit="1" customWidth="1"/>
    <col min="3846" max="4082" width="10.33203125" style="116"/>
    <col min="4083" max="4083" width="0.5" style="116" customWidth="1"/>
    <col min="4084" max="4084" width="7" style="116" customWidth="1"/>
    <col min="4085" max="4085" width="77.1640625" style="116" customWidth="1"/>
    <col min="4086" max="4086" width="20.1640625" style="116" customWidth="1"/>
    <col min="4087" max="4087" width="13" style="116" customWidth="1"/>
    <col min="4088" max="4093" width="0" style="116" hidden="1" customWidth="1"/>
    <col min="4094" max="4094" width="11.6640625" style="116" bestFit="1" customWidth="1"/>
    <col min="4095" max="4097" width="0" style="116" hidden="1" customWidth="1"/>
    <col min="4098" max="4098" width="11.6640625" style="116" bestFit="1" customWidth="1"/>
    <col min="4099" max="4099" width="14.1640625" style="116" bestFit="1" customWidth="1"/>
    <col min="4100" max="4100" width="10.33203125" style="116"/>
    <col min="4101" max="4101" width="11.6640625" style="116" bestFit="1" customWidth="1"/>
    <col min="4102" max="4338" width="10.33203125" style="116"/>
    <col min="4339" max="4339" width="0.5" style="116" customWidth="1"/>
    <col min="4340" max="4340" width="7" style="116" customWidth="1"/>
    <col min="4341" max="4341" width="77.1640625" style="116" customWidth="1"/>
    <col min="4342" max="4342" width="20.1640625" style="116" customWidth="1"/>
    <col min="4343" max="4343" width="13" style="116" customWidth="1"/>
    <col min="4344" max="4349" width="0" style="116" hidden="1" customWidth="1"/>
    <col min="4350" max="4350" width="11.6640625" style="116" bestFit="1" customWidth="1"/>
    <col min="4351" max="4353" width="0" style="116" hidden="1" customWidth="1"/>
    <col min="4354" max="4354" width="11.6640625" style="116" bestFit="1" customWidth="1"/>
    <col min="4355" max="4355" width="14.1640625" style="116" bestFit="1" customWidth="1"/>
    <col min="4356" max="4356" width="10.33203125" style="116"/>
    <col min="4357" max="4357" width="11.6640625" style="116" bestFit="1" customWidth="1"/>
    <col min="4358" max="4594" width="10.33203125" style="116"/>
    <col min="4595" max="4595" width="0.5" style="116" customWidth="1"/>
    <col min="4596" max="4596" width="7" style="116" customWidth="1"/>
    <col min="4597" max="4597" width="77.1640625" style="116" customWidth="1"/>
    <col min="4598" max="4598" width="20.1640625" style="116" customWidth="1"/>
    <col min="4599" max="4599" width="13" style="116" customWidth="1"/>
    <col min="4600" max="4605" width="0" style="116" hidden="1" customWidth="1"/>
    <col min="4606" max="4606" width="11.6640625" style="116" bestFit="1" customWidth="1"/>
    <col min="4607" max="4609" width="0" style="116" hidden="1" customWidth="1"/>
    <col min="4610" max="4610" width="11.6640625" style="116" bestFit="1" customWidth="1"/>
    <col min="4611" max="4611" width="14.1640625" style="116" bestFit="1" customWidth="1"/>
    <col min="4612" max="4612" width="10.33203125" style="116"/>
    <col min="4613" max="4613" width="11.6640625" style="116" bestFit="1" customWidth="1"/>
    <col min="4614" max="4850" width="10.33203125" style="116"/>
    <col min="4851" max="4851" width="0.5" style="116" customWidth="1"/>
    <col min="4852" max="4852" width="7" style="116" customWidth="1"/>
    <col min="4853" max="4853" width="77.1640625" style="116" customWidth="1"/>
    <col min="4854" max="4854" width="20.1640625" style="116" customWidth="1"/>
    <col min="4855" max="4855" width="13" style="116" customWidth="1"/>
    <col min="4856" max="4861" width="0" style="116" hidden="1" customWidth="1"/>
    <col min="4862" max="4862" width="11.6640625" style="116" bestFit="1" customWidth="1"/>
    <col min="4863" max="4865" width="0" style="116" hidden="1" customWidth="1"/>
    <col min="4866" max="4866" width="11.6640625" style="116" bestFit="1" customWidth="1"/>
    <col min="4867" max="4867" width="14.1640625" style="116" bestFit="1" customWidth="1"/>
    <col min="4868" max="4868" width="10.33203125" style="116"/>
    <col min="4869" max="4869" width="11.6640625" style="116" bestFit="1" customWidth="1"/>
    <col min="4870" max="5106" width="10.33203125" style="116"/>
    <col min="5107" max="5107" width="0.5" style="116" customWidth="1"/>
    <col min="5108" max="5108" width="7" style="116" customWidth="1"/>
    <col min="5109" max="5109" width="77.1640625" style="116" customWidth="1"/>
    <col min="5110" max="5110" width="20.1640625" style="116" customWidth="1"/>
    <col min="5111" max="5111" width="13" style="116" customWidth="1"/>
    <col min="5112" max="5117" width="0" style="116" hidden="1" customWidth="1"/>
    <col min="5118" max="5118" width="11.6640625" style="116" bestFit="1" customWidth="1"/>
    <col min="5119" max="5121" width="0" style="116" hidden="1" customWidth="1"/>
    <col min="5122" max="5122" width="11.6640625" style="116" bestFit="1" customWidth="1"/>
    <col min="5123" max="5123" width="14.1640625" style="116" bestFit="1" customWidth="1"/>
    <col min="5124" max="5124" width="10.33203125" style="116"/>
    <col min="5125" max="5125" width="11.6640625" style="116" bestFit="1" customWidth="1"/>
    <col min="5126" max="5362" width="10.33203125" style="116"/>
    <col min="5363" max="5363" width="0.5" style="116" customWidth="1"/>
    <col min="5364" max="5364" width="7" style="116" customWidth="1"/>
    <col min="5365" max="5365" width="77.1640625" style="116" customWidth="1"/>
    <col min="5366" max="5366" width="20.1640625" style="116" customWidth="1"/>
    <col min="5367" max="5367" width="13" style="116" customWidth="1"/>
    <col min="5368" max="5373" width="0" style="116" hidden="1" customWidth="1"/>
    <col min="5374" max="5374" width="11.6640625" style="116" bestFit="1" customWidth="1"/>
    <col min="5375" max="5377" width="0" style="116" hidden="1" customWidth="1"/>
    <col min="5378" max="5378" width="11.6640625" style="116" bestFit="1" customWidth="1"/>
    <col min="5379" max="5379" width="14.1640625" style="116" bestFit="1" customWidth="1"/>
    <col min="5380" max="5380" width="10.33203125" style="116"/>
    <col min="5381" max="5381" width="11.6640625" style="116" bestFit="1" customWidth="1"/>
    <col min="5382" max="5618" width="10.33203125" style="116"/>
    <col min="5619" max="5619" width="0.5" style="116" customWidth="1"/>
    <col min="5620" max="5620" width="7" style="116" customWidth="1"/>
    <col min="5621" max="5621" width="77.1640625" style="116" customWidth="1"/>
    <col min="5622" max="5622" width="20.1640625" style="116" customWidth="1"/>
    <col min="5623" max="5623" width="13" style="116" customWidth="1"/>
    <col min="5624" max="5629" width="0" style="116" hidden="1" customWidth="1"/>
    <col min="5630" max="5630" width="11.6640625" style="116" bestFit="1" customWidth="1"/>
    <col min="5631" max="5633" width="0" style="116" hidden="1" customWidth="1"/>
    <col min="5634" max="5634" width="11.6640625" style="116" bestFit="1" customWidth="1"/>
    <col min="5635" max="5635" width="14.1640625" style="116" bestFit="1" customWidth="1"/>
    <col min="5636" max="5636" width="10.33203125" style="116"/>
    <col min="5637" max="5637" width="11.6640625" style="116" bestFit="1" customWidth="1"/>
    <col min="5638" max="5874" width="10.33203125" style="116"/>
    <col min="5875" max="5875" width="0.5" style="116" customWidth="1"/>
    <col min="5876" max="5876" width="7" style="116" customWidth="1"/>
    <col min="5877" max="5877" width="77.1640625" style="116" customWidth="1"/>
    <col min="5878" max="5878" width="20.1640625" style="116" customWidth="1"/>
    <col min="5879" max="5879" width="13" style="116" customWidth="1"/>
    <col min="5880" max="5885" width="0" style="116" hidden="1" customWidth="1"/>
    <col min="5886" max="5886" width="11.6640625" style="116" bestFit="1" customWidth="1"/>
    <col min="5887" max="5889" width="0" style="116" hidden="1" customWidth="1"/>
    <col min="5890" max="5890" width="11.6640625" style="116" bestFit="1" customWidth="1"/>
    <col min="5891" max="5891" width="14.1640625" style="116" bestFit="1" customWidth="1"/>
    <col min="5892" max="5892" width="10.33203125" style="116"/>
    <col min="5893" max="5893" width="11.6640625" style="116" bestFit="1" customWidth="1"/>
    <col min="5894" max="6130" width="10.33203125" style="116"/>
    <col min="6131" max="6131" width="0.5" style="116" customWidth="1"/>
    <col min="6132" max="6132" width="7" style="116" customWidth="1"/>
    <col min="6133" max="6133" width="77.1640625" style="116" customWidth="1"/>
    <col min="6134" max="6134" width="20.1640625" style="116" customWidth="1"/>
    <col min="6135" max="6135" width="13" style="116" customWidth="1"/>
    <col min="6136" max="6141" width="0" style="116" hidden="1" customWidth="1"/>
    <col min="6142" max="6142" width="11.6640625" style="116" bestFit="1" customWidth="1"/>
    <col min="6143" max="6145" width="0" style="116" hidden="1" customWidth="1"/>
    <col min="6146" max="6146" width="11.6640625" style="116" bestFit="1" customWidth="1"/>
    <col min="6147" max="6147" width="14.1640625" style="116" bestFit="1" customWidth="1"/>
    <col min="6148" max="6148" width="10.33203125" style="116"/>
    <col min="6149" max="6149" width="11.6640625" style="116" bestFit="1" customWidth="1"/>
    <col min="6150" max="6386" width="10.33203125" style="116"/>
    <col min="6387" max="6387" width="0.5" style="116" customWidth="1"/>
    <col min="6388" max="6388" width="7" style="116" customWidth="1"/>
    <col min="6389" max="6389" width="77.1640625" style="116" customWidth="1"/>
    <col min="6390" max="6390" width="20.1640625" style="116" customWidth="1"/>
    <col min="6391" max="6391" width="13" style="116" customWidth="1"/>
    <col min="6392" max="6397" width="0" style="116" hidden="1" customWidth="1"/>
    <col min="6398" max="6398" width="11.6640625" style="116" bestFit="1" customWidth="1"/>
    <col min="6399" max="6401" width="0" style="116" hidden="1" customWidth="1"/>
    <col min="6402" max="6402" width="11.6640625" style="116" bestFit="1" customWidth="1"/>
    <col min="6403" max="6403" width="14.1640625" style="116" bestFit="1" customWidth="1"/>
    <col min="6404" max="6404" width="10.33203125" style="116"/>
    <col min="6405" max="6405" width="11.6640625" style="116" bestFit="1" customWidth="1"/>
    <col min="6406" max="6642" width="10.33203125" style="116"/>
    <col min="6643" max="6643" width="0.5" style="116" customWidth="1"/>
    <col min="6644" max="6644" width="7" style="116" customWidth="1"/>
    <col min="6645" max="6645" width="77.1640625" style="116" customWidth="1"/>
    <col min="6646" max="6646" width="20.1640625" style="116" customWidth="1"/>
    <col min="6647" max="6647" width="13" style="116" customWidth="1"/>
    <col min="6648" max="6653" width="0" style="116" hidden="1" customWidth="1"/>
    <col min="6654" max="6654" width="11.6640625" style="116" bestFit="1" customWidth="1"/>
    <col min="6655" max="6657" width="0" style="116" hidden="1" customWidth="1"/>
    <col min="6658" max="6658" width="11.6640625" style="116" bestFit="1" customWidth="1"/>
    <col min="6659" max="6659" width="14.1640625" style="116" bestFit="1" customWidth="1"/>
    <col min="6660" max="6660" width="10.33203125" style="116"/>
    <col min="6661" max="6661" width="11.6640625" style="116" bestFit="1" customWidth="1"/>
    <col min="6662" max="6898" width="10.33203125" style="116"/>
    <col min="6899" max="6899" width="0.5" style="116" customWidth="1"/>
    <col min="6900" max="6900" width="7" style="116" customWidth="1"/>
    <col min="6901" max="6901" width="77.1640625" style="116" customWidth="1"/>
    <col min="6902" max="6902" width="20.1640625" style="116" customWidth="1"/>
    <col min="6903" max="6903" width="13" style="116" customWidth="1"/>
    <col min="6904" max="6909" width="0" style="116" hidden="1" customWidth="1"/>
    <col min="6910" max="6910" width="11.6640625" style="116" bestFit="1" customWidth="1"/>
    <col min="6911" max="6913" width="0" style="116" hidden="1" customWidth="1"/>
    <col min="6914" max="6914" width="11.6640625" style="116" bestFit="1" customWidth="1"/>
    <col min="6915" max="6915" width="14.1640625" style="116" bestFit="1" customWidth="1"/>
    <col min="6916" max="6916" width="10.33203125" style="116"/>
    <col min="6917" max="6917" width="11.6640625" style="116" bestFit="1" customWidth="1"/>
    <col min="6918" max="7154" width="10.33203125" style="116"/>
    <col min="7155" max="7155" width="0.5" style="116" customWidth="1"/>
    <col min="7156" max="7156" width="7" style="116" customWidth="1"/>
    <col min="7157" max="7157" width="77.1640625" style="116" customWidth="1"/>
    <col min="7158" max="7158" width="20.1640625" style="116" customWidth="1"/>
    <col min="7159" max="7159" width="13" style="116" customWidth="1"/>
    <col min="7160" max="7165" width="0" style="116" hidden="1" customWidth="1"/>
    <col min="7166" max="7166" width="11.6640625" style="116" bestFit="1" customWidth="1"/>
    <col min="7167" max="7169" width="0" style="116" hidden="1" customWidth="1"/>
    <col min="7170" max="7170" width="11.6640625" style="116" bestFit="1" customWidth="1"/>
    <col min="7171" max="7171" width="14.1640625" style="116" bestFit="1" customWidth="1"/>
    <col min="7172" max="7172" width="10.33203125" style="116"/>
    <col min="7173" max="7173" width="11.6640625" style="116" bestFit="1" customWidth="1"/>
    <col min="7174" max="7410" width="10.33203125" style="116"/>
    <col min="7411" max="7411" width="0.5" style="116" customWidth="1"/>
    <col min="7412" max="7412" width="7" style="116" customWidth="1"/>
    <col min="7413" max="7413" width="77.1640625" style="116" customWidth="1"/>
    <col min="7414" max="7414" width="20.1640625" style="116" customWidth="1"/>
    <col min="7415" max="7415" width="13" style="116" customWidth="1"/>
    <col min="7416" max="7421" width="0" style="116" hidden="1" customWidth="1"/>
    <col min="7422" max="7422" width="11.6640625" style="116" bestFit="1" customWidth="1"/>
    <col min="7423" max="7425" width="0" style="116" hidden="1" customWidth="1"/>
    <col min="7426" max="7426" width="11.6640625" style="116" bestFit="1" customWidth="1"/>
    <col min="7427" max="7427" width="14.1640625" style="116" bestFit="1" customWidth="1"/>
    <col min="7428" max="7428" width="10.33203125" style="116"/>
    <col min="7429" max="7429" width="11.6640625" style="116" bestFit="1" customWidth="1"/>
    <col min="7430" max="7666" width="10.33203125" style="116"/>
    <col min="7667" max="7667" width="0.5" style="116" customWidth="1"/>
    <col min="7668" max="7668" width="7" style="116" customWidth="1"/>
    <col min="7669" max="7669" width="77.1640625" style="116" customWidth="1"/>
    <col min="7670" max="7670" width="20.1640625" style="116" customWidth="1"/>
    <col min="7671" max="7671" width="13" style="116" customWidth="1"/>
    <col min="7672" max="7677" width="0" style="116" hidden="1" customWidth="1"/>
    <col min="7678" max="7678" width="11.6640625" style="116" bestFit="1" customWidth="1"/>
    <col min="7679" max="7681" width="0" style="116" hidden="1" customWidth="1"/>
    <col min="7682" max="7682" width="11.6640625" style="116" bestFit="1" customWidth="1"/>
    <col min="7683" max="7683" width="14.1640625" style="116" bestFit="1" customWidth="1"/>
    <col min="7684" max="7684" width="10.33203125" style="116"/>
    <col min="7685" max="7685" width="11.6640625" style="116" bestFit="1" customWidth="1"/>
    <col min="7686" max="7922" width="10.33203125" style="116"/>
    <col min="7923" max="7923" width="0.5" style="116" customWidth="1"/>
    <col min="7924" max="7924" width="7" style="116" customWidth="1"/>
    <col min="7925" max="7925" width="77.1640625" style="116" customWidth="1"/>
    <col min="7926" max="7926" width="20.1640625" style="116" customWidth="1"/>
    <col min="7927" max="7927" width="13" style="116" customWidth="1"/>
    <col min="7928" max="7933" width="0" style="116" hidden="1" customWidth="1"/>
    <col min="7934" max="7934" width="11.6640625" style="116" bestFit="1" customWidth="1"/>
    <col min="7935" max="7937" width="0" style="116" hidden="1" customWidth="1"/>
    <col min="7938" max="7938" width="11.6640625" style="116" bestFit="1" customWidth="1"/>
    <col min="7939" max="7939" width="14.1640625" style="116" bestFit="1" customWidth="1"/>
    <col min="7940" max="7940" width="10.33203125" style="116"/>
    <col min="7941" max="7941" width="11.6640625" style="116" bestFit="1" customWidth="1"/>
    <col min="7942" max="8178" width="10.33203125" style="116"/>
    <col min="8179" max="8179" width="0.5" style="116" customWidth="1"/>
    <col min="8180" max="8180" width="7" style="116" customWidth="1"/>
    <col min="8181" max="8181" width="77.1640625" style="116" customWidth="1"/>
    <col min="8182" max="8182" width="20.1640625" style="116" customWidth="1"/>
    <col min="8183" max="8183" width="13" style="116" customWidth="1"/>
    <col min="8184" max="8189" width="0" style="116" hidden="1" customWidth="1"/>
    <col min="8190" max="8190" width="11.6640625" style="116" bestFit="1" customWidth="1"/>
    <col min="8191" max="8193" width="0" style="116" hidden="1" customWidth="1"/>
    <col min="8194" max="8194" width="11.6640625" style="116" bestFit="1" customWidth="1"/>
    <col min="8195" max="8195" width="14.1640625" style="116" bestFit="1" customWidth="1"/>
    <col min="8196" max="8196" width="10.33203125" style="116"/>
    <col min="8197" max="8197" width="11.6640625" style="116" bestFit="1" customWidth="1"/>
    <col min="8198" max="8434" width="10.33203125" style="116"/>
    <col min="8435" max="8435" width="0.5" style="116" customWidth="1"/>
    <col min="8436" max="8436" width="7" style="116" customWidth="1"/>
    <col min="8437" max="8437" width="77.1640625" style="116" customWidth="1"/>
    <col min="8438" max="8438" width="20.1640625" style="116" customWidth="1"/>
    <col min="8439" max="8439" width="13" style="116" customWidth="1"/>
    <col min="8440" max="8445" width="0" style="116" hidden="1" customWidth="1"/>
    <col min="8446" max="8446" width="11.6640625" style="116" bestFit="1" customWidth="1"/>
    <col min="8447" max="8449" width="0" style="116" hidden="1" customWidth="1"/>
    <col min="8450" max="8450" width="11.6640625" style="116" bestFit="1" customWidth="1"/>
    <col min="8451" max="8451" width="14.1640625" style="116" bestFit="1" customWidth="1"/>
    <col min="8452" max="8452" width="10.33203125" style="116"/>
    <col min="8453" max="8453" width="11.6640625" style="116" bestFit="1" customWidth="1"/>
    <col min="8454" max="8690" width="10.33203125" style="116"/>
    <col min="8691" max="8691" width="0.5" style="116" customWidth="1"/>
    <col min="8692" max="8692" width="7" style="116" customWidth="1"/>
    <col min="8693" max="8693" width="77.1640625" style="116" customWidth="1"/>
    <col min="8694" max="8694" width="20.1640625" style="116" customWidth="1"/>
    <col min="8695" max="8695" width="13" style="116" customWidth="1"/>
    <col min="8696" max="8701" width="0" style="116" hidden="1" customWidth="1"/>
    <col min="8702" max="8702" width="11.6640625" style="116" bestFit="1" customWidth="1"/>
    <col min="8703" max="8705" width="0" style="116" hidden="1" customWidth="1"/>
    <col min="8706" max="8706" width="11.6640625" style="116" bestFit="1" customWidth="1"/>
    <col min="8707" max="8707" width="14.1640625" style="116" bestFit="1" customWidth="1"/>
    <col min="8708" max="8708" width="10.33203125" style="116"/>
    <col min="8709" max="8709" width="11.6640625" style="116" bestFit="1" customWidth="1"/>
    <col min="8710" max="8946" width="10.33203125" style="116"/>
    <col min="8947" max="8947" width="0.5" style="116" customWidth="1"/>
    <col min="8948" max="8948" width="7" style="116" customWidth="1"/>
    <col min="8949" max="8949" width="77.1640625" style="116" customWidth="1"/>
    <col min="8950" max="8950" width="20.1640625" style="116" customWidth="1"/>
    <col min="8951" max="8951" width="13" style="116" customWidth="1"/>
    <col min="8952" max="8957" width="0" style="116" hidden="1" customWidth="1"/>
    <col min="8958" max="8958" width="11.6640625" style="116" bestFit="1" customWidth="1"/>
    <col min="8959" max="8961" width="0" style="116" hidden="1" customWidth="1"/>
    <col min="8962" max="8962" width="11.6640625" style="116" bestFit="1" customWidth="1"/>
    <col min="8963" max="8963" width="14.1640625" style="116" bestFit="1" customWidth="1"/>
    <col min="8964" max="8964" width="10.33203125" style="116"/>
    <col min="8965" max="8965" width="11.6640625" style="116" bestFit="1" customWidth="1"/>
    <col min="8966" max="9202" width="10.33203125" style="116"/>
    <col min="9203" max="9203" width="0.5" style="116" customWidth="1"/>
    <col min="9204" max="9204" width="7" style="116" customWidth="1"/>
    <col min="9205" max="9205" width="77.1640625" style="116" customWidth="1"/>
    <col min="9206" max="9206" width="20.1640625" style="116" customWidth="1"/>
    <col min="9207" max="9207" width="13" style="116" customWidth="1"/>
    <col min="9208" max="9213" width="0" style="116" hidden="1" customWidth="1"/>
    <col min="9214" max="9214" width="11.6640625" style="116" bestFit="1" customWidth="1"/>
    <col min="9215" max="9217" width="0" style="116" hidden="1" customWidth="1"/>
    <col min="9218" max="9218" width="11.6640625" style="116" bestFit="1" customWidth="1"/>
    <col min="9219" max="9219" width="14.1640625" style="116" bestFit="1" customWidth="1"/>
    <col min="9220" max="9220" width="10.33203125" style="116"/>
    <col min="9221" max="9221" width="11.6640625" style="116" bestFit="1" customWidth="1"/>
    <col min="9222" max="9458" width="10.33203125" style="116"/>
    <col min="9459" max="9459" width="0.5" style="116" customWidth="1"/>
    <col min="9460" max="9460" width="7" style="116" customWidth="1"/>
    <col min="9461" max="9461" width="77.1640625" style="116" customWidth="1"/>
    <col min="9462" max="9462" width="20.1640625" style="116" customWidth="1"/>
    <col min="9463" max="9463" width="13" style="116" customWidth="1"/>
    <col min="9464" max="9469" width="0" style="116" hidden="1" customWidth="1"/>
    <col min="9470" max="9470" width="11.6640625" style="116" bestFit="1" customWidth="1"/>
    <col min="9471" max="9473" width="0" style="116" hidden="1" customWidth="1"/>
    <col min="9474" max="9474" width="11.6640625" style="116" bestFit="1" customWidth="1"/>
    <col min="9475" max="9475" width="14.1640625" style="116" bestFit="1" customWidth="1"/>
    <col min="9476" max="9476" width="10.33203125" style="116"/>
    <col min="9477" max="9477" width="11.6640625" style="116" bestFit="1" customWidth="1"/>
    <col min="9478" max="9714" width="10.33203125" style="116"/>
    <col min="9715" max="9715" width="0.5" style="116" customWidth="1"/>
    <col min="9716" max="9716" width="7" style="116" customWidth="1"/>
    <col min="9717" max="9717" width="77.1640625" style="116" customWidth="1"/>
    <col min="9718" max="9718" width="20.1640625" style="116" customWidth="1"/>
    <col min="9719" max="9719" width="13" style="116" customWidth="1"/>
    <col min="9720" max="9725" width="0" style="116" hidden="1" customWidth="1"/>
    <col min="9726" max="9726" width="11.6640625" style="116" bestFit="1" customWidth="1"/>
    <col min="9727" max="9729" width="0" style="116" hidden="1" customWidth="1"/>
    <col min="9730" max="9730" width="11.6640625" style="116" bestFit="1" customWidth="1"/>
    <col min="9731" max="9731" width="14.1640625" style="116" bestFit="1" customWidth="1"/>
    <col min="9732" max="9732" width="10.33203125" style="116"/>
    <col min="9733" max="9733" width="11.6640625" style="116" bestFit="1" customWidth="1"/>
    <col min="9734" max="9970" width="10.33203125" style="116"/>
    <col min="9971" max="9971" width="0.5" style="116" customWidth="1"/>
    <col min="9972" max="9972" width="7" style="116" customWidth="1"/>
    <col min="9973" max="9973" width="77.1640625" style="116" customWidth="1"/>
    <col min="9974" max="9974" width="20.1640625" style="116" customWidth="1"/>
    <col min="9975" max="9975" width="13" style="116" customWidth="1"/>
    <col min="9976" max="9981" width="0" style="116" hidden="1" customWidth="1"/>
    <col min="9982" max="9982" width="11.6640625" style="116" bestFit="1" customWidth="1"/>
    <col min="9983" max="9985" width="0" style="116" hidden="1" customWidth="1"/>
    <col min="9986" max="9986" width="11.6640625" style="116" bestFit="1" customWidth="1"/>
    <col min="9987" max="9987" width="14.1640625" style="116" bestFit="1" customWidth="1"/>
    <col min="9988" max="9988" width="10.33203125" style="116"/>
    <col min="9989" max="9989" width="11.6640625" style="116" bestFit="1" customWidth="1"/>
    <col min="9990" max="10226" width="10.33203125" style="116"/>
    <col min="10227" max="10227" width="0.5" style="116" customWidth="1"/>
    <col min="10228" max="10228" width="7" style="116" customWidth="1"/>
    <col min="10229" max="10229" width="77.1640625" style="116" customWidth="1"/>
    <col min="10230" max="10230" width="20.1640625" style="116" customWidth="1"/>
    <col min="10231" max="10231" width="13" style="116" customWidth="1"/>
    <col min="10232" max="10237" width="0" style="116" hidden="1" customWidth="1"/>
    <col min="10238" max="10238" width="11.6640625" style="116" bestFit="1" customWidth="1"/>
    <col min="10239" max="10241" width="0" style="116" hidden="1" customWidth="1"/>
    <col min="10242" max="10242" width="11.6640625" style="116" bestFit="1" customWidth="1"/>
    <col min="10243" max="10243" width="14.1640625" style="116" bestFit="1" customWidth="1"/>
    <col min="10244" max="10244" width="10.33203125" style="116"/>
    <col min="10245" max="10245" width="11.6640625" style="116" bestFit="1" customWidth="1"/>
    <col min="10246" max="10482" width="10.33203125" style="116"/>
    <col min="10483" max="10483" width="0.5" style="116" customWidth="1"/>
    <col min="10484" max="10484" width="7" style="116" customWidth="1"/>
    <col min="10485" max="10485" width="77.1640625" style="116" customWidth="1"/>
    <col min="10486" max="10486" width="20.1640625" style="116" customWidth="1"/>
    <col min="10487" max="10487" width="13" style="116" customWidth="1"/>
    <col min="10488" max="10493" width="0" style="116" hidden="1" customWidth="1"/>
    <col min="10494" max="10494" width="11.6640625" style="116" bestFit="1" customWidth="1"/>
    <col min="10495" max="10497" width="0" style="116" hidden="1" customWidth="1"/>
    <col min="10498" max="10498" width="11.6640625" style="116" bestFit="1" customWidth="1"/>
    <col min="10499" max="10499" width="14.1640625" style="116" bestFit="1" customWidth="1"/>
    <col min="10500" max="10500" width="10.33203125" style="116"/>
    <col min="10501" max="10501" width="11.6640625" style="116" bestFit="1" customWidth="1"/>
    <col min="10502" max="10738" width="10.33203125" style="116"/>
    <col min="10739" max="10739" width="0.5" style="116" customWidth="1"/>
    <col min="10740" max="10740" width="7" style="116" customWidth="1"/>
    <col min="10741" max="10741" width="77.1640625" style="116" customWidth="1"/>
    <col min="10742" max="10742" width="20.1640625" style="116" customWidth="1"/>
    <col min="10743" max="10743" width="13" style="116" customWidth="1"/>
    <col min="10744" max="10749" width="0" style="116" hidden="1" customWidth="1"/>
    <col min="10750" max="10750" width="11.6640625" style="116" bestFit="1" customWidth="1"/>
    <col min="10751" max="10753" width="0" style="116" hidden="1" customWidth="1"/>
    <col min="10754" max="10754" width="11.6640625" style="116" bestFit="1" customWidth="1"/>
    <col min="10755" max="10755" width="14.1640625" style="116" bestFit="1" customWidth="1"/>
    <col min="10756" max="10756" width="10.33203125" style="116"/>
    <col min="10757" max="10757" width="11.6640625" style="116" bestFit="1" customWidth="1"/>
    <col min="10758" max="10994" width="10.33203125" style="116"/>
    <col min="10995" max="10995" width="0.5" style="116" customWidth="1"/>
    <col min="10996" max="10996" width="7" style="116" customWidth="1"/>
    <col min="10997" max="10997" width="77.1640625" style="116" customWidth="1"/>
    <col min="10998" max="10998" width="20.1640625" style="116" customWidth="1"/>
    <col min="10999" max="10999" width="13" style="116" customWidth="1"/>
    <col min="11000" max="11005" width="0" style="116" hidden="1" customWidth="1"/>
    <col min="11006" max="11006" width="11.6640625" style="116" bestFit="1" customWidth="1"/>
    <col min="11007" max="11009" width="0" style="116" hidden="1" customWidth="1"/>
    <col min="11010" max="11010" width="11.6640625" style="116" bestFit="1" customWidth="1"/>
    <col min="11011" max="11011" width="14.1640625" style="116" bestFit="1" customWidth="1"/>
    <col min="11012" max="11012" width="10.33203125" style="116"/>
    <col min="11013" max="11013" width="11.6640625" style="116" bestFit="1" customWidth="1"/>
    <col min="11014" max="11250" width="10.33203125" style="116"/>
    <col min="11251" max="11251" width="0.5" style="116" customWidth="1"/>
    <col min="11252" max="11252" width="7" style="116" customWidth="1"/>
    <col min="11253" max="11253" width="77.1640625" style="116" customWidth="1"/>
    <col min="11254" max="11254" width="20.1640625" style="116" customWidth="1"/>
    <col min="11255" max="11255" width="13" style="116" customWidth="1"/>
    <col min="11256" max="11261" width="0" style="116" hidden="1" customWidth="1"/>
    <col min="11262" max="11262" width="11.6640625" style="116" bestFit="1" customWidth="1"/>
    <col min="11263" max="11265" width="0" style="116" hidden="1" customWidth="1"/>
    <col min="11266" max="11266" width="11.6640625" style="116" bestFit="1" customWidth="1"/>
    <col min="11267" max="11267" width="14.1640625" style="116" bestFit="1" customWidth="1"/>
    <col min="11268" max="11268" width="10.33203125" style="116"/>
    <col min="11269" max="11269" width="11.6640625" style="116" bestFit="1" customWidth="1"/>
    <col min="11270" max="11506" width="10.33203125" style="116"/>
    <col min="11507" max="11507" width="0.5" style="116" customWidth="1"/>
    <col min="11508" max="11508" width="7" style="116" customWidth="1"/>
    <col min="11509" max="11509" width="77.1640625" style="116" customWidth="1"/>
    <col min="11510" max="11510" width="20.1640625" style="116" customWidth="1"/>
    <col min="11511" max="11511" width="13" style="116" customWidth="1"/>
    <col min="11512" max="11517" width="0" style="116" hidden="1" customWidth="1"/>
    <col min="11518" max="11518" width="11.6640625" style="116" bestFit="1" customWidth="1"/>
    <col min="11519" max="11521" width="0" style="116" hidden="1" customWidth="1"/>
    <col min="11522" max="11522" width="11.6640625" style="116" bestFit="1" customWidth="1"/>
    <col min="11523" max="11523" width="14.1640625" style="116" bestFit="1" customWidth="1"/>
    <col min="11524" max="11524" width="10.33203125" style="116"/>
    <col min="11525" max="11525" width="11.6640625" style="116" bestFit="1" customWidth="1"/>
    <col min="11526" max="11762" width="10.33203125" style="116"/>
    <col min="11763" max="11763" width="0.5" style="116" customWidth="1"/>
    <col min="11764" max="11764" width="7" style="116" customWidth="1"/>
    <col min="11765" max="11765" width="77.1640625" style="116" customWidth="1"/>
    <col min="11766" max="11766" width="20.1640625" style="116" customWidth="1"/>
    <col min="11767" max="11767" width="13" style="116" customWidth="1"/>
    <col min="11768" max="11773" width="0" style="116" hidden="1" customWidth="1"/>
    <col min="11774" max="11774" width="11.6640625" style="116" bestFit="1" customWidth="1"/>
    <col min="11775" max="11777" width="0" style="116" hidden="1" customWidth="1"/>
    <col min="11778" max="11778" width="11.6640625" style="116" bestFit="1" customWidth="1"/>
    <col min="11779" max="11779" width="14.1640625" style="116" bestFit="1" customWidth="1"/>
    <col min="11780" max="11780" width="10.33203125" style="116"/>
    <col min="11781" max="11781" width="11.6640625" style="116" bestFit="1" customWidth="1"/>
    <col min="11782" max="12018" width="10.33203125" style="116"/>
    <col min="12019" max="12019" width="0.5" style="116" customWidth="1"/>
    <col min="12020" max="12020" width="7" style="116" customWidth="1"/>
    <col min="12021" max="12021" width="77.1640625" style="116" customWidth="1"/>
    <col min="12022" max="12022" width="20.1640625" style="116" customWidth="1"/>
    <col min="12023" max="12023" width="13" style="116" customWidth="1"/>
    <col min="12024" max="12029" width="0" style="116" hidden="1" customWidth="1"/>
    <col min="12030" max="12030" width="11.6640625" style="116" bestFit="1" customWidth="1"/>
    <col min="12031" max="12033" width="0" style="116" hidden="1" customWidth="1"/>
    <col min="12034" max="12034" width="11.6640625" style="116" bestFit="1" customWidth="1"/>
    <col min="12035" max="12035" width="14.1640625" style="116" bestFit="1" customWidth="1"/>
    <col min="12036" max="12036" width="10.33203125" style="116"/>
    <col min="12037" max="12037" width="11.6640625" style="116" bestFit="1" customWidth="1"/>
    <col min="12038" max="12274" width="10.33203125" style="116"/>
    <col min="12275" max="12275" width="0.5" style="116" customWidth="1"/>
    <col min="12276" max="12276" width="7" style="116" customWidth="1"/>
    <col min="12277" max="12277" width="77.1640625" style="116" customWidth="1"/>
    <col min="12278" max="12278" width="20.1640625" style="116" customWidth="1"/>
    <col min="12279" max="12279" width="13" style="116" customWidth="1"/>
    <col min="12280" max="12285" width="0" style="116" hidden="1" customWidth="1"/>
    <col min="12286" max="12286" width="11.6640625" style="116" bestFit="1" customWidth="1"/>
    <col min="12287" max="12289" width="0" style="116" hidden="1" customWidth="1"/>
    <col min="12290" max="12290" width="11.6640625" style="116" bestFit="1" customWidth="1"/>
    <col min="12291" max="12291" width="14.1640625" style="116" bestFit="1" customWidth="1"/>
    <col min="12292" max="12292" width="10.33203125" style="116"/>
    <col min="12293" max="12293" width="11.6640625" style="116" bestFit="1" customWidth="1"/>
    <col min="12294" max="12530" width="10.33203125" style="116"/>
    <col min="12531" max="12531" width="0.5" style="116" customWidth="1"/>
    <col min="12532" max="12532" width="7" style="116" customWidth="1"/>
    <col min="12533" max="12533" width="77.1640625" style="116" customWidth="1"/>
    <col min="12534" max="12534" width="20.1640625" style="116" customWidth="1"/>
    <col min="12535" max="12535" width="13" style="116" customWidth="1"/>
    <col min="12536" max="12541" width="0" style="116" hidden="1" customWidth="1"/>
    <col min="12542" max="12542" width="11.6640625" style="116" bestFit="1" customWidth="1"/>
    <col min="12543" max="12545" width="0" style="116" hidden="1" customWidth="1"/>
    <col min="12546" max="12546" width="11.6640625" style="116" bestFit="1" customWidth="1"/>
    <col min="12547" max="12547" width="14.1640625" style="116" bestFit="1" customWidth="1"/>
    <col min="12548" max="12548" width="10.33203125" style="116"/>
    <col min="12549" max="12549" width="11.6640625" style="116" bestFit="1" customWidth="1"/>
    <col min="12550" max="12786" width="10.33203125" style="116"/>
    <col min="12787" max="12787" width="0.5" style="116" customWidth="1"/>
    <col min="12788" max="12788" width="7" style="116" customWidth="1"/>
    <col min="12789" max="12789" width="77.1640625" style="116" customWidth="1"/>
    <col min="12790" max="12790" width="20.1640625" style="116" customWidth="1"/>
    <col min="12791" max="12791" width="13" style="116" customWidth="1"/>
    <col min="12792" max="12797" width="0" style="116" hidden="1" customWidth="1"/>
    <col min="12798" max="12798" width="11.6640625" style="116" bestFit="1" customWidth="1"/>
    <col min="12799" max="12801" width="0" style="116" hidden="1" customWidth="1"/>
    <col min="12802" max="12802" width="11.6640625" style="116" bestFit="1" customWidth="1"/>
    <col min="12803" max="12803" width="14.1640625" style="116" bestFit="1" customWidth="1"/>
    <col min="12804" max="12804" width="10.33203125" style="116"/>
    <col min="12805" max="12805" width="11.6640625" style="116" bestFit="1" customWidth="1"/>
    <col min="12806" max="13042" width="10.33203125" style="116"/>
    <col min="13043" max="13043" width="0.5" style="116" customWidth="1"/>
    <col min="13044" max="13044" width="7" style="116" customWidth="1"/>
    <col min="13045" max="13045" width="77.1640625" style="116" customWidth="1"/>
    <col min="13046" max="13046" width="20.1640625" style="116" customWidth="1"/>
    <col min="13047" max="13047" width="13" style="116" customWidth="1"/>
    <col min="13048" max="13053" width="0" style="116" hidden="1" customWidth="1"/>
    <col min="13054" max="13054" width="11.6640625" style="116" bestFit="1" customWidth="1"/>
    <col min="13055" max="13057" width="0" style="116" hidden="1" customWidth="1"/>
    <col min="13058" max="13058" width="11.6640625" style="116" bestFit="1" customWidth="1"/>
    <col min="13059" max="13059" width="14.1640625" style="116" bestFit="1" customWidth="1"/>
    <col min="13060" max="13060" width="10.33203125" style="116"/>
    <col min="13061" max="13061" width="11.6640625" style="116" bestFit="1" customWidth="1"/>
    <col min="13062" max="13298" width="10.33203125" style="116"/>
    <col min="13299" max="13299" width="0.5" style="116" customWidth="1"/>
    <col min="13300" max="13300" width="7" style="116" customWidth="1"/>
    <col min="13301" max="13301" width="77.1640625" style="116" customWidth="1"/>
    <col min="13302" max="13302" width="20.1640625" style="116" customWidth="1"/>
    <col min="13303" max="13303" width="13" style="116" customWidth="1"/>
    <col min="13304" max="13309" width="0" style="116" hidden="1" customWidth="1"/>
    <col min="13310" max="13310" width="11.6640625" style="116" bestFit="1" customWidth="1"/>
    <col min="13311" max="13313" width="0" style="116" hidden="1" customWidth="1"/>
    <col min="13314" max="13314" width="11.6640625" style="116" bestFit="1" customWidth="1"/>
    <col min="13315" max="13315" width="14.1640625" style="116" bestFit="1" customWidth="1"/>
    <col min="13316" max="13316" width="10.33203125" style="116"/>
    <col min="13317" max="13317" width="11.6640625" style="116" bestFit="1" customWidth="1"/>
    <col min="13318" max="13554" width="10.33203125" style="116"/>
    <col min="13555" max="13555" width="0.5" style="116" customWidth="1"/>
    <col min="13556" max="13556" width="7" style="116" customWidth="1"/>
    <col min="13557" max="13557" width="77.1640625" style="116" customWidth="1"/>
    <col min="13558" max="13558" width="20.1640625" style="116" customWidth="1"/>
    <col min="13559" max="13559" width="13" style="116" customWidth="1"/>
    <col min="13560" max="13565" width="0" style="116" hidden="1" customWidth="1"/>
    <col min="13566" max="13566" width="11.6640625" style="116" bestFit="1" customWidth="1"/>
    <col min="13567" max="13569" width="0" style="116" hidden="1" customWidth="1"/>
    <col min="13570" max="13570" width="11.6640625" style="116" bestFit="1" customWidth="1"/>
    <col min="13571" max="13571" width="14.1640625" style="116" bestFit="1" customWidth="1"/>
    <col min="13572" max="13572" width="10.33203125" style="116"/>
    <col min="13573" max="13573" width="11.6640625" style="116" bestFit="1" customWidth="1"/>
    <col min="13574" max="13810" width="10.33203125" style="116"/>
    <col min="13811" max="13811" width="0.5" style="116" customWidth="1"/>
    <col min="13812" max="13812" width="7" style="116" customWidth="1"/>
    <col min="13813" max="13813" width="77.1640625" style="116" customWidth="1"/>
    <col min="13814" max="13814" width="20.1640625" style="116" customWidth="1"/>
    <col min="13815" max="13815" width="13" style="116" customWidth="1"/>
    <col min="13816" max="13821" width="0" style="116" hidden="1" customWidth="1"/>
    <col min="13822" max="13822" width="11.6640625" style="116" bestFit="1" customWidth="1"/>
    <col min="13823" max="13825" width="0" style="116" hidden="1" customWidth="1"/>
    <col min="13826" max="13826" width="11.6640625" style="116" bestFit="1" customWidth="1"/>
    <col min="13827" max="13827" width="14.1640625" style="116" bestFit="1" customWidth="1"/>
    <col min="13828" max="13828" width="10.33203125" style="116"/>
    <col min="13829" max="13829" width="11.6640625" style="116" bestFit="1" customWidth="1"/>
    <col min="13830" max="14066" width="10.33203125" style="116"/>
    <col min="14067" max="14067" width="0.5" style="116" customWidth="1"/>
    <col min="14068" max="14068" width="7" style="116" customWidth="1"/>
    <col min="14069" max="14069" width="77.1640625" style="116" customWidth="1"/>
    <col min="14070" max="14070" width="20.1640625" style="116" customWidth="1"/>
    <col min="14071" max="14071" width="13" style="116" customWidth="1"/>
    <col min="14072" max="14077" width="0" style="116" hidden="1" customWidth="1"/>
    <col min="14078" max="14078" width="11.6640625" style="116" bestFit="1" customWidth="1"/>
    <col min="14079" max="14081" width="0" style="116" hidden="1" customWidth="1"/>
    <col min="14082" max="14082" width="11.6640625" style="116" bestFit="1" customWidth="1"/>
    <col min="14083" max="14083" width="14.1640625" style="116" bestFit="1" customWidth="1"/>
    <col min="14084" max="14084" width="10.33203125" style="116"/>
    <col min="14085" max="14085" width="11.6640625" style="116" bestFit="1" customWidth="1"/>
    <col min="14086" max="14322" width="10.33203125" style="116"/>
    <col min="14323" max="14323" width="0.5" style="116" customWidth="1"/>
    <col min="14324" max="14324" width="7" style="116" customWidth="1"/>
    <col min="14325" max="14325" width="77.1640625" style="116" customWidth="1"/>
    <col min="14326" max="14326" width="20.1640625" style="116" customWidth="1"/>
    <col min="14327" max="14327" width="13" style="116" customWidth="1"/>
    <col min="14328" max="14333" width="0" style="116" hidden="1" customWidth="1"/>
    <col min="14334" max="14334" width="11.6640625" style="116" bestFit="1" customWidth="1"/>
    <col min="14335" max="14337" width="0" style="116" hidden="1" customWidth="1"/>
    <col min="14338" max="14338" width="11.6640625" style="116" bestFit="1" customWidth="1"/>
    <col min="14339" max="14339" width="14.1640625" style="116" bestFit="1" customWidth="1"/>
    <col min="14340" max="14340" width="10.33203125" style="116"/>
    <col min="14341" max="14341" width="11.6640625" style="116" bestFit="1" customWidth="1"/>
    <col min="14342" max="14578" width="10.33203125" style="116"/>
    <col min="14579" max="14579" width="0.5" style="116" customWidth="1"/>
    <col min="14580" max="14580" width="7" style="116" customWidth="1"/>
    <col min="14581" max="14581" width="77.1640625" style="116" customWidth="1"/>
    <col min="14582" max="14582" width="20.1640625" style="116" customWidth="1"/>
    <col min="14583" max="14583" width="13" style="116" customWidth="1"/>
    <col min="14584" max="14589" width="0" style="116" hidden="1" customWidth="1"/>
    <col min="14590" max="14590" width="11.6640625" style="116" bestFit="1" customWidth="1"/>
    <col min="14591" max="14593" width="0" style="116" hidden="1" customWidth="1"/>
    <col min="14594" max="14594" width="11.6640625" style="116" bestFit="1" customWidth="1"/>
    <col min="14595" max="14595" width="14.1640625" style="116" bestFit="1" customWidth="1"/>
    <col min="14596" max="14596" width="10.33203125" style="116"/>
    <col min="14597" max="14597" width="11.6640625" style="116" bestFit="1" customWidth="1"/>
    <col min="14598" max="14834" width="10.33203125" style="116"/>
    <col min="14835" max="14835" width="0.5" style="116" customWidth="1"/>
    <col min="14836" max="14836" width="7" style="116" customWidth="1"/>
    <col min="14837" max="14837" width="77.1640625" style="116" customWidth="1"/>
    <col min="14838" max="14838" width="20.1640625" style="116" customWidth="1"/>
    <col min="14839" max="14839" width="13" style="116" customWidth="1"/>
    <col min="14840" max="14845" width="0" style="116" hidden="1" customWidth="1"/>
    <col min="14846" max="14846" width="11.6640625" style="116" bestFit="1" customWidth="1"/>
    <col min="14847" max="14849" width="0" style="116" hidden="1" customWidth="1"/>
    <col min="14850" max="14850" width="11.6640625" style="116" bestFit="1" customWidth="1"/>
    <col min="14851" max="14851" width="14.1640625" style="116" bestFit="1" customWidth="1"/>
    <col min="14852" max="14852" width="10.33203125" style="116"/>
    <col min="14853" max="14853" width="11.6640625" style="116" bestFit="1" customWidth="1"/>
    <col min="14854" max="15090" width="10.33203125" style="116"/>
    <col min="15091" max="15091" width="0.5" style="116" customWidth="1"/>
    <col min="15092" max="15092" width="7" style="116" customWidth="1"/>
    <col min="15093" max="15093" width="77.1640625" style="116" customWidth="1"/>
    <col min="15094" max="15094" width="20.1640625" style="116" customWidth="1"/>
    <col min="15095" max="15095" width="13" style="116" customWidth="1"/>
    <col min="15096" max="15101" width="0" style="116" hidden="1" customWidth="1"/>
    <col min="15102" max="15102" width="11.6640625" style="116" bestFit="1" customWidth="1"/>
    <col min="15103" max="15105" width="0" style="116" hidden="1" customWidth="1"/>
    <col min="15106" max="15106" width="11.6640625" style="116" bestFit="1" customWidth="1"/>
    <col min="15107" max="15107" width="14.1640625" style="116" bestFit="1" customWidth="1"/>
    <col min="15108" max="15108" width="10.33203125" style="116"/>
    <col min="15109" max="15109" width="11.6640625" style="116" bestFit="1" customWidth="1"/>
    <col min="15110" max="15346" width="10.33203125" style="116"/>
    <col min="15347" max="15347" width="0.5" style="116" customWidth="1"/>
    <col min="15348" max="15348" width="7" style="116" customWidth="1"/>
    <col min="15349" max="15349" width="77.1640625" style="116" customWidth="1"/>
    <col min="15350" max="15350" width="20.1640625" style="116" customWidth="1"/>
    <col min="15351" max="15351" width="13" style="116" customWidth="1"/>
    <col min="15352" max="15357" width="0" style="116" hidden="1" customWidth="1"/>
    <col min="15358" max="15358" width="11.6640625" style="116" bestFit="1" customWidth="1"/>
    <col min="15359" max="15361" width="0" style="116" hidden="1" customWidth="1"/>
    <col min="15362" max="15362" width="11.6640625" style="116" bestFit="1" customWidth="1"/>
    <col min="15363" max="15363" width="14.1640625" style="116" bestFit="1" customWidth="1"/>
    <col min="15364" max="15364" width="10.33203125" style="116"/>
    <col min="15365" max="15365" width="11.6640625" style="116" bestFit="1" customWidth="1"/>
    <col min="15366" max="15602" width="10.33203125" style="116"/>
    <col min="15603" max="15603" width="0.5" style="116" customWidth="1"/>
    <col min="15604" max="15604" width="7" style="116" customWidth="1"/>
    <col min="15605" max="15605" width="77.1640625" style="116" customWidth="1"/>
    <col min="15606" max="15606" width="20.1640625" style="116" customWidth="1"/>
    <col min="15607" max="15607" width="13" style="116" customWidth="1"/>
    <col min="15608" max="15613" width="0" style="116" hidden="1" customWidth="1"/>
    <col min="15614" max="15614" width="11.6640625" style="116" bestFit="1" customWidth="1"/>
    <col min="15615" max="15617" width="0" style="116" hidden="1" customWidth="1"/>
    <col min="15618" max="15618" width="11.6640625" style="116" bestFit="1" customWidth="1"/>
    <col min="15619" max="15619" width="14.1640625" style="116" bestFit="1" customWidth="1"/>
    <col min="15620" max="15620" width="10.33203125" style="116"/>
    <col min="15621" max="15621" width="11.6640625" style="116" bestFit="1" customWidth="1"/>
    <col min="15622" max="15858" width="10.33203125" style="116"/>
    <col min="15859" max="15859" width="0.5" style="116" customWidth="1"/>
    <col min="15860" max="15860" width="7" style="116" customWidth="1"/>
    <col min="15861" max="15861" width="77.1640625" style="116" customWidth="1"/>
    <col min="15862" max="15862" width="20.1640625" style="116" customWidth="1"/>
    <col min="15863" max="15863" width="13" style="116" customWidth="1"/>
    <col min="15864" max="15869" width="0" style="116" hidden="1" customWidth="1"/>
    <col min="15870" max="15870" width="11.6640625" style="116" bestFit="1" customWidth="1"/>
    <col min="15871" max="15873" width="0" style="116" hidden="1" customWidth="1"/>
    <col min="15874" max="15874" width="11.6640625" style="116" bestFit="1" customWidth="1"/>
    <col min="15875" max="15875" width="14.1640625" style="116" bestFit="1" customWidth="1"/>
    <col min="15876" max="15876" width="10.33203125" style="116"/>
    <col min="15877" max="15877" width="11.6640625" style="116" bestFit="1" customWidth="1"/>
    <col min="15878" max="16114" width="10.33203125" style="116"/>
    <col min="16115" max="16115" width="0.5" style="116" customWidth="1"/>
    <col min="16116" max="16116" width="7" style="116" customWidth="1"/>
    <col min="16117" max="16117" width="77.1640625" style="116" customWidth="1"/>
    <col min="16118" max="16118" width="20.1640625" style="116" customWidth="1"/>
    <col min="16119" max="16119" width="13" style="116" customWidth="1"/>
    <col min="16120" max="16125" width="0" style="116" hidden="1" customWidth="1"/>
    <col min="16126" max="16126" width="11.6640625" style="116" bestFit="1" customWidth="1"/>
    <col min="16127" max="16129" width="0" style="116" hidden="1" customWidth="1"/>
    <col min="16130" max="16130" width="11.6640625" style="116" bestFit="1" customWidth="1"/>
    <col min="16131" max="16131" width="14.1640625" style="116" bestFit="1" customWidth="1"/>
    <col min="16132" max="16132" width="10.33203125" style="116"/>
    <col min="16133" max="16133" width="11.6640625" style="116" bestFit="1" customWidth="1"/>
    <col min="16134" max="16384" width="10.33203125" style="116"/>
  </cols>
  <sheetData>
    <row r="1" spans="1:5" ht="12.75" customHeight="1">
      <c r="A1" s="213" t="s">
        <v>41</v>
      </c>
      <c r="B1" s="213"/>
      <c r="C1" s="213"/>
      <c r="D1" s="213"/>
      <c r="E1" s="213"/>
    </row>
    <row r="2" spans="1:5">
      <c r="B2" s="117"/>
      <c r="C2" s="118"/>
      <c r="D2" s="117"/>
      <c r="E2" s="117"/>
    </row>
    <row r="3" spans="1:5" ht="16.5" customHeight="1">
      <c r="B3" s="119">
        <v>1</v>
      </c>
      <c r="C3" s="120" t="s">
        <v>42</v>
      </c>
      <c r="D3" s="121">
        <v>0</v>
      </c>
      <c r="E3" s="122" t="s">
        <v>44</v>
      </c>
    </row>
    <row r="4" spans="1:5" ht="16.5" customHeight="1">
      <c r="B4" s="119">
        <v>2</v>
      </c>
      <c r="C4" s="120" t="s">
        <v>43</v>
      </c>
      <c r="D4" s="121">
        <f>+РЕСУРС!H67</f>
        <v>890469776.97183549</v>
      </c>
      <c r="E4" s="122" t="s">
        <v>44</v>
      </c>
    </row>
    <row r="5" spans="1:5" ht="16.5" customHeight="1">
      <c r="B5" s="119"/>
      <c r="C5" s="120" t="s">
        <v>84</v>
      </c>
      <c r="D5" s="123">
        <f>РЕСУРС!H69</f>
        <v>0</v>
      </c>
      <c r="E5" s="122" t="s">
        <v>44</v>
      </c>
    </row>
    <row r="6" spans="1:5" ht="16.5" customHeight="1">
      <c r="B6" s="119"/>
      <c r="C6" s="120" t="s">
        <v>45</v>
      </c>
      <c r="D6" s="121"/>
      <c r="E6" s="122" t="s">
        <v>44</v>
      </c>
    </row>
    <row r="7" spans="1:5" ht="16.5" customHeight="1">
      <c r="B7" s="119"/>
      <c r="C7" s="120" t="s">
        <v>46</v>
      </c>
      <c r="D7" s="121">
        <v>0</v>
      </c>
      <c r="E7" s="122" t="s">
        <v>44</v>
      </c>
    </row>
    <row r="8" spans="1:5" ht="16.5" customHeight="1">
      <c r="B8" s="119">
        <v>3</v>
      </c>
      <c r="C8" s="120" t="s">
        <v>47</v>
      </c>
      <c r="D8" s="121">
        <f>ROUND(D9*D10/D11*D12,0)</f>
        <v>13716478</v>
      </c>
      <c r="E8" s="122" t="s">
        <v>44</v>
      </c>
    </row>
    <row r="9" spans="1:5" ht="16.5" customHeight="1">
      <c r="B9" s="124" t="s">
        <v>3</v>
      </c>
      <c r="C9" s="120" t="s">
        <v>48</v>
      </c>
      <c r="D9" s="125">
        <f>+РЕСУРС!F15</f>
        <v>494.16354869999998</v>
      </c>
      <c r="E9" s="122" t="s">
        <v>49</v>
      </c>
    </row>
    <row r="10" spans="1:5" s="126" customFormat="1" ht="40.5">
      <c r="B10" s="127" t="s">
        <v>4</v>
      </c>
      <c r="C10" s="128" t="s">
        <v>50</v>
      </c>
      <c r="D10" s="129">
        <f>РЕСУРС!G15/1.12*'Исходные данные'!D11</f>
        <v>4070607.7499999995</v>
      </c>
      <c r="E10" s="130" t="s">
        <v>51</v>
      </c>
    </row>
    <row r="11" spans="1:5" s="126" customFormat="1" ht="40.5">
      <c r="B11" s="127" t="s">
        <v>5</v>
      </c>
      <c r="C11" s="128" t="s">
        <v>52</v>
      </c>
      <c r="D11" s="131">
        <v>164.25</v>
      </c>
      <c r="E11" s="130" t="s">
        <v>53</v>
      </c>
    </row>
    <row r="12" spans="1:5" ht="13.5">
      <c r="B12" s="127" t="s">
        <v>6</v>
      </c>
      <c r="C12" s="120" t="s">
        <v>54</v>
      </c>
      <c r="D12" s="132">
        <v>1.1200000000000001</v>
      </c>
      <c r="E12" s="122"/>
    </row>
    <row r="13" spans="1:5" ht="13.5">
      <c r="B13" s="119">
        <v>4</v>
      </c>
      <c r="C13" s="120" t="s">
        <v>55</v>
      </c>
      <c r="D13" s="121">
        <f>+РЕСУРС!H43</f>
        <v>102835342.63809636</v>
      </c>
      <c r="E13" s="122" t="s">
        <v>44</v>
      </c>
    </row>
    <row r="14" spans="1:5" ht="13.5">
      <c r="B14" s="119"/>
      <c r="C14" s="133" t="s">
        <v>58</v>
      </c>
      <c r="D14" s="121"/>
      <c r="E14" s="122"/>
    </row>
    <row r="15" spans="1:5" ht="13.5">
      <c r="B15" s="119">
        <v>5</v>
      </c>
      <c r="C15" s="120" t="s">
        <v>85</v>
      </c>
      <c r="D15" s="121">
        <f>(D4+D5+D8+D13)*D16</f>
        <v>171193671.59368843</v>
      </c>
      <c r="E15" s="122" t="s">
        <v>44</v>
      </c>
    </row>
    <row r="16" spans="1:5" ht="13.5">
      <c r="B16" s="119"/>
      <c r="C16" s="133" t="s">
        <v>86</v>
      </c>
      <c r="D16" s="134">
        <v>0.17</v>
      </c>
      <c r="E16" s="135" t="s">
        <v>57</v>
      </c>
    </row>
    <row r="17" spans="2:5" ht="13.5">
      <c r="B17" s="119"/>
      <c r="C17" s="133" t="s">
        <v>58</v>
      </c>
      <c r="D17" s="132"/>
      <c r="E17" s="122" t="s">
        <v>44</v>
      </c>
    </row>
    <row r="18" spans="2:5" ht="13.5">
      <c r="B18" s="119">
        <v>6</v>
      </c>
      <c r="C18" s="133" t="s">
        <v>87</v>
      </c>
      <c r="D18" s="121">
        <f>(D4+D5+D8+D13)*D19</f>
        <v>0</v>
      </c>
      <c r="E18" s="122"/>
    </row>
    <row r="19" spans="2:5" ht="13.5">
      <c r="B19" s="119"/>
      <c r="C19" s="133" t="s">
        <v>86</v>
      </c>
      <c r="D19" s="136">
        <v>0</v>
      </c>
      <c r="E19" s="122"/>
    </row>
    <row r="20" spans="2:5" ht="13.5">
      <c r="B20" s="119"/>
      <c r="C20" s="133" t="s">
        <v>58</v>
      </c>
      <c r="D20" s="132"/>
      <c r="E20" s="122"/>
    </row>
    <row r="21" spans="2:5" ht="13.5">
      <c r="B21" s="119">
        <v>7</v>
      </c>
      <c r="C21" s="120" t="s">
        <v>59</v>
      </c>
      <c r="D21" s="121">
        <v>0</v>
      </c>
      <c r="E21" s="122" t="s">
        <v>44</v>
      </c>
    </row>
    <row r="22" spans="2:5" ht="13.5">
      <c r="B22" s="119"/>
      <c r="C22" s="133" t="s">
        <v>56</v>
      </c>
      <c r="D22" s="137"/>
      <c r="E22" s="135" t="s">
        <v>57</v>
      </c>
    </row>
    <row r="23" spans="2:5" ht="13.5">
      <c r="B23" s="119"/>
      <c r="C23" s="133" t="s">
        <v>58</v>
      </c>
      <c r="D23" s="132"/>
      <c r="E23" s="122" t="s">
        <v>44</v>
      </c>
    </row>
    <row r="24" spans="2:5" ht="13.5">
      <c r="B24" s="119">
        <v>8</v>
      </c>
      <c r="C24" s="120" t="s">
        <v>60</v>
      </c>
      <c r="D24" s="121">
        <f>(D4+D5+D8+D13+D15)*D25</f>
        <v>3770288.8614515848</v>
      </c>
      <c r="E24" s="122" t="s">
        <v>44</v>
      </c>
    </row>
    <row r="25" spans="2:5" ht="13.5">
      <c r="B25" s="119"/>
      <c r="C25" s="133" t="s">
        <v>56</v>
      </c>
      <c r="D25" s="137">
        <v>3.2000000000000002E-3</v>
      </c>
      <c r="E25" s="135" t="s">
        <v>57</v>
      </c>
    </row>
    <row r="26" spans="2:5" ht="13.5">
      <c r="B26" s="119"/>
      <c r="C26" s="133" t="s">
        <v>58</v>
      </c>
      <c r="D26" s="138"/>
      <c r="E26" s="122" t="s">
        <v>44</v>
      </c>
    </row>
    <row r="27" spans="2:5" ht="13.5">
      <c r="B27" s="119">
        <v>9</v>
      </c>
      <c r="C27" s="120" t="s">
        <v>61</v>
      </c>
      <c r="D27" s="139">
        <v>1</v>
      </c>
      <c r="E27" s="135" t="s">
        <v>57</v>
      </c>
    </row>
    <row r="28" spans="2:5" ht="18" customHeight="1">
      <c r="B28" s="119"/>
      <c r="C28" s="120" t="s">
        <v>62</v>
      </c>
      <c r="D28" s="140">
        <f>ROUND((D4+D8+D13+D15+D5+D6)*D27+D3+D7+D21+D18+D24,0)/1000</f>
        <v>1181985.558</v>
      </c>
      <c r="E28" s="122" t="s">
        <v>63</v>
      </c>
    </row>
    <row r="29" spans="2:5">
      <c r="B29" s="141"/>
      <c r="C29" s="132"/>
      <c r="D29" s="142"/>
      <c r="E29" s="122"/>
    </row>
    <row r="30" spans="2:5">
      <c r="B30" s="143"/>
      <c r="D30" s="144"/>
      <c r="E30" s="145"/>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70"/>
  <sheetViews>
    <sheetView showGridLines="0" view="pageBreakPreview" topLeftCell="A10" zoomScaleSheetLayoutView="100" workbookViewId="0">
      <selection activeCell="M19" sqref="M19"/>
    </sheetView>
  </sheetViews>
  <sheetFormatPr defaultColWidth="9.33203125" defaultRowHeight="12.75"/>
  <cols>
    <col min="1" max="1" width="3.83203125" style="1" customWidth="1"/>
    <col min="2" max="2" width="13.5" style="1" hidden="1" customWidth="1"/>
    <col min="3" max="3" width="5.83203125" style="1" hidden="1" customWidth="1"/>
    <col min="4" max="4" width="59" style="77"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26" t="str">
        <f>Дефектовка!A7</f>
        <v>НАМАНГАН ВИЛОЯТИ  УЙЧИ ТУМАН “ҚАШҚАР” МАҲАЛЛА ФУҚАРОЛАР ЙИҒИНИ ХУДУДИДА ЖОЙЛАШГАН “НАВБАХОР”, "ЎЙИНГОҲ", "А.ҚАХХОР" ВА "МАЗМУНЛИ"КЎЧАЛАРИНИ АСФАЛТ ҚОПЛАМАСИ БИЛАН ҚОПЛАШ.</v>
      </c>
      <c r="B2" s="226"/>
      <c r="C2" s="226"/>
      <c r="D2" s="226"/>
      <c r="E2" s="226"/>
      <c r="F2" s="226"/>
      <c r="G2" s="226"/>
      <c r="H2" s="226"/>
    </row>
    <row r="3" spans="1:8" ht="4.5" customHeight="1">
      <c r="A3" s="2"/>
      <c r="B3" s="2"/>
      <c r="C3" s="2"/>
      <c r="D3" s="76"/>
      <c r="E3" s="3"/>
      <c r="F3" s="3"/>
      <c r="G3" s="45"/>
      <c r="H3" s="45"/>
    </row>
    <row r="4" spans="1:8" ht="15">
      <c r="A4" s="227" t="s">
        <v>116</v>
      </c>
      <c r="B4" s="227"/>
      <c r="C4" s="227"/>
      <c r="D4" s="227"/>
      <c r="E4" s="227"/>
      <c r="F4" s="227"/>
      <c r="G4" s="227"/>
      <c r="H4" s="227"/>
    </row>
    <row r="5" spans="1:8" ht="21.75" customHeight="1">
      <c r="A5" s="227" t="s">
        <v>103</v>
      </c>
      <c r="B5" s="227"/>
      <c r="C5" s="227"/>
      <c r="D5" s="227"/>
      <c r="E5" s="227"/>
      <c r="F5" s="227"/>
      <c r="G5" s="227"/>
      <c r="H5" s="227"/>
    </row>
    <row r="7" spans="1:8">
      <c r="A7" s="1" t="s">
        <v>0</v>
      </c>
      <c r="C7" s="228" t="s">
        <v>1</v>
      </c>
      <c r="D7" s="228"/>
      <c r="E7" s="228"/>
      <c r="F7" s="228"/>
      <c r="G7" s="228"/>
      <c r="H7" s="228"/>
    </row>
    <row r="8" spans="1:8" ht="13.15" customHeight="1">
      <c r="A8" s="233" t="s">
        <v>24</v>
      </c>
      <c r="B8" s="233" t="s">
        <v>89</v>
      </c>
      <c r="C8" s="233" t="s">
        <v>25</v>
      </c>
      <c r="D8" s="236" t="s">
        <v>26</v>
      </c>
      <c r="E8" s="233" t="s">
        <v>2</v>
      </c>
      <c r="F8" s="233" t="s">
        <v>27</v>
      </c>
      <c r="G8" s="239" t="s">
        <v>90</v>
      </c>
      <c r="H8" s="240"/>
    </row>
    <row r="9" spans="1:8" ht="13.15" customHeight="1">
      <c r="A9" s="234"/>
      <c r="B9" s="234"/>
      <c r="C9" s="234"/>
      <c r="D9" s="237"/>
      <c r="E9" s="234"/>
      <c r="F9" s="234"/>
      <c r="G9" s="222" t="s">
        <v>28</v>
      </c>
      <c r="H9" s="223"/>
    </row>
    <row r="10" spans="1:8">
      <c r="A10" s="235"/>
      <c r="B10" s="235"/>
      <c r="C10" s="235"/>
      <c r="D10" s="238"/>
      <c r="E10" s="235"/>
      <c r="F10" s="235"/>
      <c r="G10" s="47" t="s">
        <v>29</v>
      </c>
      <c r="H10" s="47" t="s">
        <v>30</v>
      </c>
    </row>
    <row r="11" spans="1:8">
      <c r="A11" s="4">
        <v>1</v>
      </c>
      <c r="B11" s="5">
        <v>2</v>
      </c>
      <c r="C11" s="5">
        <v>3</v>
      </c>
      <c r="D11" s="78">
        <v>4</v>
      </c>
      <c r="E11" s="5">
        <v>5</v>
      </c>
      <c r="F11" s="5">
        <v>6</v>
      </c>
      <c r="G11" s="48">
        <v>7</v>
      </c>
      <c r="H11" s="48">
        <v>8</v>
      </c>
    </row>
    <row r="12" spans="1:8">
      <c r="A12" s="224"/>
      <c r="B12" s="225"/>
      <c r="C12" s="225"/>
      <c r="D12" s="225"/>
      <c r="E12" s="225"/>
      <c r="F12" s="225"/>
      <c r="G12" s="225"/>
      <c r="H12" s="225"/>
    </row>
    <row r="13" spans="1:8" ht="15.75">
      <c r="A13" s="231" t="s">
        <v>115</v>
      </c>
      <c r="B13" s="232"/>
      <c r="C13" s="232"/>
      <c r="D13" s="232"/>
      <c r="E13" s="232"/>
      <c r="F13" s="232"/>
      <c r="G13" s="232"/>
      <c r="H13" s="232"/>
    </row>
    <row r="14" spans="1:8" s="6" customFormat="1" ht="15" customHeight="1">
      <c r="A14" s="229" t="s">
        <v>31</v>
      </c>
      <c r="B14" s="230"/>
      <c r="C14" s="230"/>
      <c r="D14" s="230"/>
      <c r="E14" s="230"/>
      <c r="F14" s="230"/>
      <c r="G14" s="230"/>
      <c r="H14" s="230"/>
    </row>
    <row r="15" spans="1:8" s="6" customFormat="1">
      <c r="A15" s="8" t="s">
        <v>180</v>
      </c>
      <c r="B15" s="8"/>
      <c r="C15" s="9">
        <v>1</v>
      </c>
      <c r="D15" s="166" t="s">
        <v>91</v>
      </c>
      <c r="E15" s="167" t="s">
        <v>92</v>
      </c>
      <c r="F15" s="200">
        <v>494.16354869999998</v>
      </c>
      <c r="G15" s="209">
        <v>27756.959999999999</v>
      </c>
      <c r="H15" s="49">
        <f>+G15*F15</f>
        <v>13716477.854723951</v>
      </c>
    </row>
    <row r="16" spans="1:8" s="6" customFormat="1">
      <c r="A16" s="8" t="s">
        <v>181</v>
      </c>
      <c r="B16" s="8"/>
      <c r="C16" s="9">
        <v>3</v>
      </c>
      <c r="D16" s="166" t="s">
        <v>93</v>
      </c>
      <c r="E16" s="167" t="s">
        <v>92</v>
      </c>
      <c r="F16" s="200">
        <v>382.38422926999999</v>
      </c>
      <c r="G16" s="49"/>
      <c r="H16" s="49">
        <v>0</v>
      </c>
    </row>
    <row r="17" spans="1:8" s="6" customFormat="1">
      <c r="A17" s="215"/>
      <c r="B17" s="216"/>
      <c r="C17" s="217"/>
      <c r="D17" s="79" t="s">
        <v>32</v>
      </c>
      <c r="E17" s="7" t="s">
        <v>33</v>
      </c>
      <c r="F17" s="215"/>
      <c r="G17" s="217"/>
      <c r="H17" s="50">
        <f>SUM(H15:H16)</f>
        <v>13716477.854723951</v>
      </c>
    </row>
    <row r="18" spans="1:8" s="6" customFormat="1">
      <c r="A18" s="218"/>
      <c r="B18" s="219"/>
      <c r="C18" s="219"/>
      <c r="D18" s="219"/>
      <c r="E18" s="219"/>
      <c r="F18" s="219"/>
      <c r="G18" s="219"/>
      <c r="H18" s="219"/>
    </row>
    <row r="19" spans="1:8" s="6" customFormat="1" ht="15.75">
      <c r="A19" s="220" t="s">
        <v>34</v>
      </c>
      <c r="B19" s="221"/>
      <c r="C19" s="221"/>
      <c r="D19" s="221"/>
      <c r="E19" s="221"/>
      <c r="F19" s="221"/>
      <c r="G19" s="221"/>
      <c r="H19" s="221"/>
    </row>
    <row r="20" spans="1:8" s="6" customFormat="1">
      <c r="A20" s="201" t="s">
        <v>180</v>
      </c>
      <c r="B20" s="201"/>
      <c r="C20" s="202">
        <v>97</v>
      </c>
      <c r="D20" s="203" t="s">
        <v>104</v>
      </c>
      <c r="E20" s="204" t="s">
        <v>94</v>
      </c>
      <c r="F20" s="204">
        <v>20.268018000000001</v>
      </c>
      <c r="G20" s="49">
        <v>316771</v>
      </c>
      <c r="H20" s="49">
        <f t="shared" ref="H20" si="0">+G20*F20</f>
        <v>6420320.3298780005</v>
      </c>
    </row>
    <row r="21" spans="1:8" s="6" customFormat="1">
      <c r="A21" s="201" t="s">
        <v>181</v>
      </c>
      <c r="B21" s="201"/>
      <c r="C21" s="202">
        <v>107</v>
      </c>
      <c r="D21" s="203" t="s">
        <v>95</v>
      </c>
      <c r="E21" s="204" t="s">
        <v>94</v>
      </c>
      <c r="F21" s="204">
        <v>35.773476500000001</v>
      </c>
      <c r="G21" s="49">
        <v>294846</v>
      </c>
      <c r="H21" s="49">
        <f t="shared" ref="H21:H34" si="1">+G21*F21</f>
        <v>10547666.452119</v>
      </c>
    </row>
    <row r="22" spans="1:8" s="6" customFormat="1">
      <c r="A22" s="201" t="s">
        <v>182</v>
      </c>
      <c r="B22" s="201"/>
      <c r="C22" s="202">
        <v>108</v>
      </c>
      <c r="D22" s="203" t="s">
        <v>96</v>
      </c>
      <c r="E22" s="204" t="s">
        <v>94</v>
      </c>
      <c r="F22" s="204">
        <v>3.5136400000000001</v>
      </c>
      <c r="G22" s="49">
        <v>180023</v>
      </c>
      <c r="H22" s="49">
        <f t="shared" si="1"/>
        <v>632536.01372000005</v>
      </c>
    </row>
    <row r="23" spans="1:8" s="6" customFormat="1" ht="25.5">
      <c r="A23" s="201" t="s">
        <v>183</v>
      </c>
      <c r="B23" s="201"/>
      <c r="C23" s="202">
        <v>258</v>
      </c>
      <c r="D23" s="203" t="s">
        <v>97</v>
      </c>
      <c r="E23" s="204" t="s">
        <v>94</v>
      </c>
      <c r="F23" s="204">
        <v>1.8097704999999999</v>
      </c>
      <c r="G23" s="49">
        <v>207511</v>
      </c>
      <c r="H23" s="49">
        <f t="shared" si="1"/>
        <v>375547.28622549999</v>
      </c>
    </row>
    <row r="24" spans="1:8" s="6" customFormat="1">
      <c r="A24" s="201" t="s">
        <v>184</v>
      </c>
      <c r="B24" s="201"/>
      <c r="C24" s="202">
        <v>403</v>
      </c>
      <c r="D24" s="203" t="s">
        <v>141</v>
      </c>
      <c r="E24" s="204" t="s">
        <v>94</v>
      </c>
      <c r="F24" s="204">
        <v>3.0067199999999999E-2</v>
      </c>
      <c r="G24" s="49">
        <v>1672</v>
      </c>
      <c r="H24" s="49">
        <f t="shared" si="1"/>
        <v>50.272358399999995</v>
      </c>
    </row>
    <row r="25" spans="1:8" s="6" customFormat="1">
      <c r="A25" s="201" t="s">
        <v>185</v>
      </c>
      <c r="B25" s="201"/>
      <c r="C25" s="202">
        <v>464</v>
      </c>
      <c r="D25" s="203" t="s">
        <v>105</v>
      </c>
      <c r="E25" s="204" t="s">
        <v>94</v>
      </c>
      <c r="F25" s="204">
        <v>3.3780030000000001</v>
      </c>
      <c r="G25" s="49">
        <v>303</v>
      </c>
      <c r="H25" s="49">
        <f t="shared" si="1"/>
        <v>1023.534909</v>
      </c>
    </row>
    <row r="26" spans="1:8" s="6" customFormat="1">
      <c r="A26" s="201" t="s">
        <v>186</v>
      </c>
      <c r="B26" s="201"/>
      <c r="C26" s="202">
        <v>619</v>
      </c>
      <c r="D26" s="203" t="s">
        <v>142</v>
      </c>
      <c r="E26" s="204" t="s">
        <v>94</v>
      </c>
      <c r="F26" s="204">
        <v>6.8697999999999997</v>
      </c>
      <c r="G26" s="49">
        <v>105589</v>
      </c>
      <c r="H26" s="49">
        <f t="shared" si="1"/>
        <v>725375.31219999993</v>
      </c>
    </row>
    <row r="27" spans="1:8" s="6" customFormat="1">
      <c r="A27" s="201" t="s">
        <v>187</v>
      </c>
      <c r="B27" s="201"/>
      <c r="C27" s="202">
        <v>621</v>
      </c>
      <c r="D27" s="203" t="s">
        <v>113</v>
      </c>
      <c r="E27" s="204" t="s">
        <v>94</v>
      </c>
      <c r="F27" s="204">
        <v>47.929616000000003</v>
      </c>
      <c r="G27" s="49">
        <v>179705</v>
      </c>
      <c r="H27" s="49">
        <f t="shared" si="1"/>
        <v>8613191.6432800014</v>
      </c>
    </row>
    <row r="28" spans="1:8" s="6" customFormat="1">
      <c r="A28" s="201" t="s">
        <v>188</v>
      </c>
      <c r="B28" s="201"/>
      <c r="C28" s="202">
        <v>623</v>
      </c>
      <c r="D28" s="203" t="s">
        <v>114</v>
      </c>
      <c r="E28" s="204" t="s">
        <v>94</v>
      </c>
      <c r="F28" s="204">
        <v>35.005737400000001</v>
      </c>
      <c r="G28" s="49">
        <v>202982</v>
      </c>
      <c r="H28" s="49">
        <f t="shared" si="1"/>
        <v>7105534.5889268005</v>
      </c>
    </row>
    <row r="29" spans="1:8" s="6" customFormat="1" ht="25.5">
      <c r="A29" s="201" t="s">
        <v>189</v>
      </c>
      <c r="B29" s="201"/>
      <c r="C29" s="202">
        <v>762</v>
      </c>
      <c r="D29" s="203" t="s">
        <v>136</v>
      </c>
      <c r="E29" s="204" t="s">
        <v>94</v>
      </c>
      <c r="F29" s="204">
        <v>0.1368</v>
      </c>
      <c r="G29" s="49">
        <v>251577</v>
      </c>
      <c r="H29" s="49">
        <f t="shared" si="1"/>
        <v>34415.7336</v>
      </c>
    </row>
    <row r="30" spans="1:8" s="6" customFormat="1">
      <c r="A30" s="201" t="s">
        <v>190</v>
      </c>
      <c r="B30" s="201"/>
      <c r="C30" s="202">
        <v>1025</v>
      </c>
      <c r="D30" s="203" t="s">
        <v>119</v>
      </c>
      <c r="E30" s="204" t="s">
        <v>94</v>
      </c>
      <c r="F30" s="204">
        <v>9.5003346000000004</v>
      </c>
      <c r="G30" s="49">
        <v>0</v>
      </c>
      <c r="H30" s="49">
        <f t="shared" si="1"/>
        <v>0</v>
      </c>
    </row>
    <row r="31" spans="1:8" s="6" customFormat="1" ht="25.5">
      <c r="A31" s="201" t="s">
        <v>191</v>
      </c>
      <c r="B31" s="201"/>
      <c r="C31" s="202">
        <v>1069</v>
      </c>
      <c r="D31" s="203" t="s">
        <v>164</v>
      </c>
      <c r="E31" s="204" t="s">
        <v>94</v>
      </c>
      <c r="F31" s="204">
        <v>0.99</v>
      </c>
      <c r="G31" s="49">
        <v>274574</v>
      </c>
      <c r="H31" s="49">
        <f t="shared" si="1"/>
        <v>271828.26</v>
      </c>
    </row>
    <row r="32" spans="1:8" s="6" customFormat="1">
      <c r="A32" s="201" t="s">
        <v>192</v>
      </c>
      <c r="B32" s="201"/>
      <c r="C32" s="202">
        <v>1135</v>
      </c>
      <c r="D32" s="203" t="s">
        <v>98</v>
      </c>
      <c r="E32" s="204" t="s">
        <v>94</v>
      </c>
      <c r="F32" s="204">
        <v>22.319782</v>
      </c>
      <c r="G32" s="49">
        <v>205109</v>
      </c>
      <c r="H32" s="49">
        <f t="shared" si="1"/>
        <v>4577988.1662379997</v>
      </c>
    </row>
    <row r="33" spans="1:9" s="6" customFormat="1">
      <c r="A33" s="201" t="s">
        <v>193</v>
      </c>
      <c r="B33" s="201"/>
      <c r="C33" s="202">
        <v>1571</v>
      </c>
      <c r="D33" s="203" t="s">
        <v>143</v>
      </c>
      <c r="E33" s="204" t="s">
        <v>94</v>
      </c>
      <c r="F33" s="204">
        <v>1.0368E-3</v>
      </c>
      <c r="G33" s="49">
        <v>1431</v>
      </c>
      <c r="H33" s="49">
        <f t="shared" si="1"/>
        <v>1.4836608</v>
      </c>
    </row>
    <row r="34" spans="1:9" s="6" customFormat="1">
      <c r="A34" s="201" t="s">
        <v>194</v>
      </c>
      <c r="B34" s="201"/>
      <c r="C34" s="202">
        <v>1835</v>
      </c>
      <c r="D34" s="203" t="s">
        <v>144</v>
      </c>
      <c r="E34" s="204" t="s">
        <v>94</v>
      </c>
      <c r="F34" s="204">
        <v>8.6444486000000005</v>
      </c>
      <c r="G34" s="49">
        <v>205022</v>
      </c>
      <c r="H34" s="49">
        <f t="shared" si="1"/>
        <v>1772302.1408692</v>
      </c>
    </row>
    <row r="35" spans="1:9" s="6" customFormat="1">
      <c r="A35" s="201" t="s">
        <v>195</v>
      </c>
      <c r="B35" s="201"/>
      <c r="C35" s="202">
        <v>2499</v>
      </c>
      <c r="D35" s="203" t="s">
        <v>137</v>
      </c>
      <c r="E35" s="204" t="s">
        <v>94</v>
      </c>
      <c r="F35" s="204">
        <v>0.18090000000000001</v>
      </c>
      <c r="G35" s="49">
        <v>107615</v>
      </c>
      <c r="H35" s="49">
        <f t="shared" ref="H35" si="2">+G35*F35</f>
        <v>19467.553500000002</v>
      </c>
    </row>
    <row r="36" spans="1:9" s="6" customFormat="1">
      <c r="A36" s="201" t="s">
        <v>197</v>
      </c>
      <c r="B36" s="201"/>
      <c r="C36" s="202">
        <v>2509</v>
      </c>
      <c r="D36" s="203" t="s">
        <v>137</v>
      </c>
      <c r="E36" s="204" t="s">
        <v>94</v>
      </c>
      <c r="F36" s="204">
        <v>6.912E-4</v>
      </c>
      <c r="G36" s="49">
        <v>107615</v>
      </c>
      <c r="H36" s="49">
        <f t="shared" ref="H36:H42" si="3">+G36*F36</f>
        <v>74.383488</v>
      </c>
    </row>
    <row r="37" spans="1:9" s="6" customFormat="1">
      <c r="A37" s="201" t="s">
        <v>204</v>
      </c>
      <c r="B37" s="201"/>
      <c r="C37" s="202">
        <v>2798</v>
      </c>
      <c r="D37" s="203" t="s">
        <v>106</v>
      </c>
      <c r="E37" s="204" t="s">
        <v>94</v>
      </c>
      <c r="F37" s="204">
        <v>1.6890015</v>
      </c>
      <c r="G37" s="49">
        <v>91153</v>
      </c>
      <c r="H37" s="49">
        <f t="shared" si="3"/>
        <v>153957.55372950001</v>
      </c>
    </row>
    <row r="38" spans="1:9" s="6" customFormat="1" ht="25.5">
      <c r="A38" s="201" t="s">
        <v>205</v>
      </c>
      <c r="B38" s="201"/>
      <c r="C38" s="202">
        <v>3097</v>
      </c>
      <c r="D38" s="203" t="s">
        <v>107</v>
      </c>
      <c r="E38" s="204" t="s">
        <v>94</v>
      </c>
      <c r="F38" s="204">
        <v>20.268018000000001</v>
      </c>
      <c r="G38" s="49">
        <v>474630</v>
      </c>
      <c r="H38" s="49">
        <f t="shared" si="3"/>
        <v>9619809.3833400011</v>
      </c>
    </row>
    <row r="39" spans="1:9" s="6" customFormat="1" ht="25.5">
      <c r="A39" s="201" t="s">
        <v>226</v>
      </c>
      <c r="B39" s="201"/>
      <c r="C39" s="202">
        <v>3348</v>
      </c>
      <c r="D39" s="203" t="s">
        <v>108</v>
      </c>
      <c r="E39" s="204" t="s">
        <v>94</v>
      </c>
      <c r="F39" s="204">
        <v>34.680830800000003</v>
      </c>
      <c r="G39" s="49">
        <v>268318</v>
      </c>
      <c r="H39" s="49">
        <f t="shared" si="3"/>
        <v>9305491.1585944016</v>
      </c>
    </row>
    <row r="40" spans="1:9" s="6" customFormat="1" ht="25.5">
      <c r="A40" s="201" t="s">
        <v>227</v>
      </c>
      <c r="B40" s="201"/>
      <c r="C40" s="202">
        <v>3349</v>
      </c>
      <c r="D40" s="203" t="s">
        <v>109</v>
      </c>
      <c r="E40" s="204" t="s">
        <v>94</v>
      </c>
      <c r="F40" s="204">
        <v>15.4262137</v>
      </c>
      <c r="G40" s="49">
        <v>181484</v>
      </c>
      <c r="H40" s="49">
        <f t="shared" si="3"/>
        <v>2799610.9671307998</v>
      </c>
    </row>
    <row r="41" spans="1:9" s="6" customFormat="1" ht="25.5">
      <c r="A41" s="201" t="s">
        <v>228</v>
      </c>
      <c r="B41" s="201"/>
      <c r="C41" s="202">
        <v>3350</v>
      </c>
      <c r="D41" s="203" t="s">
        <v>110</v>
      </c>
      <c r="E41" s="204" t="s">
        <v>94</v>
      </c>
      <c r="F41" s="204">
        <v>17.453015499999999</v>
      </c>
      <c r="G41" s="49">
        <v>330868</v>
      </c>
      <c r="H41" s="49">
        <f t="shared" si="3"/>
        <v>5774644.3324539997</v>
      </c>
    </row>
    <row r="42" spans="1:9" s="6" customFormat="1">
      <c r="A42" s="201" t="s">
        <v>229</v>
      </c>
      <c r="B42" s="201"/>
      <c r="C42" s="202">
        <v>3457</v>
      </c>
      <c r="D42" s="203" t="s">
        <v>216</v>
      </c>
      <c r="E42" s="204" t="s">
        <v>94</v>
      </c>
      <c r="F42" s="204">
        <v>107.59983106999999</v>
      </c>
      <c r="G42" s="49">
        <v>316771</v>
      </c>
      <c r="H42" s="49">
        <f t="shared" si="3"/>
        <v>34084506.087874971</v>
      </c>
    </row>
    <row r="43" spans="1:9" s="6" customFormat="1">
      <c r="A43" s="215"/>
      <c r="B43" s="216"/>
      <c r="C43" s="217"/>
      <c r="D43" s="79" t="s">
        <v>35</v>
      </c>
      <c r="E43" s="7" t="s">
        <v>33</v>
      </c>
      <c r="F43" s="215"/>
      <c r="G43" s="217"/>
      <c r="H43" s="50">
        <f>SUM(H20:H42)</f>
        <v>102835342.63809636</v>
      </c>
    </row>
    <row r="44" spans="1:9" s="6" customFormat="1">
      <c r="A44" s="218"/>
      <c r="B44" s="219"/>
      <c r="C44" s="219"/>
      <c r="D44" s="219"/>
      <c r="E44" s="219"/>
      <c r="F44" s="219"/>
      <c r="G44" s="219"/>
      <c r="H44" s="219"/>
    </row>
    <row r="45" spans="1:9" s="6" customFormat="1" ht="15.75">
      <c r="A45" s="220" t="s">
        <v>36</v>
      </c>
      <c r="B45" s="221"/>
      <c r="C45" s="221"/>
      <c r="D45" s="221"/>
      <c r="E45" s="221"/>
      <c r="F45" s="221"/>
      <c r="G45" s="221"/>
      <c r="H45" s="221"/>
    </row>
    <row r="46" spans="1:9" s="6" customFormat="1">
      <c r="A46" s="205" t="s">
        <v>180</v>
      </c>
      <c r="B46" s="205"/>
      <c r="C46" s="206">
        <v>6087</v>
      </c>
      <c r="D46" s="207" t="s">
        <v>145</v>
      </c>
      <c r="E46" s="208" t="s">
        <v>23</v>
      </c>
      <c r="F46" s="208">
        <v>1360.4344082</v>
      </c>
      <c r="G46" s="49">
        <v>611471</v>
      </c>
      <c r="H46" s="49">
        <f t="shared" ref="H46" si="4">+G46*F46</f>
        <v>831866188.01646221</v>
      </c>
      <c r="I46" s="168"/>
    </row>
    <row r="47" spans="1:9" s="6" customFormat="1">
      <c r="A47" s="205" t="s">
        <v>181</v>
      </c>
      <c r="B47" s="205"/>
      <c r="C47" s="206">
        <v>6322</v>
      </c>
      <c r="D47" s="207" t="s">
        <v>146</v>
      </c>
      <c r="E47" s="208" t="s">
        <v>100</v>
      </c>
      <c r="F47" s="208">
        <v>0.14688000000000001</v>
      </c>
      <c r="G47" s="49">
        <v>370000</v>
      </c>
      <c r="H47" s="49">
        <f t="shared" ref="H47:H49" si="5">+G47*F47</f>
        <v>54345.600000000006</v>
      </c>
    </row>
    <row r="48" spans="1:9" s="6" customFormat="1">
      <c r="A48" s="205" t="s">
        <v>182</v>
      </c>
      <c r="B48" s="205"/>
      <c r="C48" s="206">
        <v>9219</v>
      </c>
      <c r="D48" s="207" t="s">
        <v>99</v>
      </c>
      <c r="E48" s="208" t="s">
        <v>100</v>
      </c>
      <c r="F48" s="208">
        <v>138.51743316</v>
      </c>
      <c r="G48" s="49">
        <v>0</v>
      </c>
      <c r="H48" s="49">
        <f t="shared" si="5"/>
        <v>0</v>
      </c>
    </row>
    <row r="49" spans="1:9" s="6" customFormat="1">
      <c r="A49" s="205" t="s">
        <v>183</v>
      </c>
      <c r="B49" s="205"/>
      <c r="C49" s="206">
        <v>12303</v>
      </c>
      <c r="D49" s="207" t="s">
        <v>101</v>
      </c>
      <c r="E49" s="208" t="s">
        <v>100</v>
      </c>
      <c r="F49" s="208">
        <v>650.40675999999996</v>
      </c>
      <c r="G49" s="49">
        <v>31171</v>
      </c>
      <c r="H49" s="49">
        <f t="shared" si="5"/>
        <v>20273829.115959998</v>
      </c>
      <c r="I49" s="168"/>
    </row>
    <row r="50" spans="1:9" s="6" customFormat="1">
      <c r="A50" s="205" t="s">
        <v>184</v>
      </c>
      <c r="B50" s="205"/>
      <c r="C50" s="206">
        <v>30135</v>
      </c>
      <c r="D50" s="207" t="s">
        <v>102</v>
      </c>
      <c r="E50" s="208" t="s">
        <v>23</v>
      </c>
      <c r="F50" s="208">
        <v>0.15313614</v>
      </c>
      <c r="G50" s="49">
        <v>5803571</v>
      </c>
      <c r="H50" s="49">
        <f t="shared" ref="H50:H60" si="6">+G50*F50</f>
        <v>888736.46115594008</v>
      </c>
      <c r="I50" s="168"/>
    </row>
    <row r="51" spans="1:9" s="6" customFormat="1">
      <c r="A51" s="205" t="s">
        <v>185</v>
      </c>
      <c r="B51" s="205"/>
      <c r="C51" s="206">
        <v>30137</v>
      </c>
      <c r="D51" s="207" t="s">
        <v>17</v>
      </c>
      <c r="E51" s="208" t="s">
        <v>23</v>
      </c>
      <c r="F51" s="208">
        <v>6.9597100000000003</v>
      </c>
      <c r="G51" s="49">
        <v>4464285.7</v>
      </c>
      <c r="H51" s="49">
        <f t="shared" si="6"/>
        <v>31070133.829147004</v>
      </c>
      <c r="I51" s="168"/>
    </row>
    <row r="52" spans="1:9" s="6" customFormat="1">
      <c r="A52" s="205" t="s">
        <v>186</v>
      </c>
      <c r="B52" s="205"/>
      <c r="C52" s="206">
        <v>30303</v>
      </c>
      <c r="D52" s="207" t="s">
        <v>165</v>
      </c>
      <c r="E52" s="208" t="s">
        <v>23</v>
      </c>
      <c r="F52" s="208">
        <v>4.3200000000000001E-3</v>
      </c>
      <c r="G52" s="49">
        <v>15402000</v>
      </c>
      <c r="H52" s="49">
        <f t="shared" si="6"/>
        <v>66536.639999999999</v>
      </c>
      <c r="I52" s="168"/>
    </row>
    <row r="53" spans="1:9" s="6" customFormat="1">
      <c r="A53" s="205" t="s">
        <v>187</v>
      </c>
      <c r="B53" s="205"/>
      <c r="C53" s="206">
        <v>30407</v>
      </c>
      <c r="D53" s="207" t="s">
        <v>147</v>
      </c>
      <c r="E53" s="208" t="s">
        <v>23</v>
      </c>
      <c r="F53" s="208">
        <v>2.7359999999999999E-5</v>
      </c>
      <c r="G53" s="49">
        <v>9375000</v>
      </c>
      <c r="H53" s="49">
        <f t="shared" si="6"/>
        <v>256.5</v>
      </c>
      <c r="I53" s="168"/>
    </row>
    <row r="54" spans="1:9" s="6" customFormat="1">
      <c r="A54" s="205" t="s">
        <v>188</v>
      </c>
      <c r="B54" s="205"/>
      <c r="C54" s="206">
        <v>30652</v>
      </c>
      <c r="D54" s="207" t="s">
        <v>178</v>
      </c>
      <c r="E54" s="208" t="s">
        <v>23</v>
      </c>
      <c r="F54" s="208">
        <v>3.6000000000000001E-5</v>
      </c>
      <c r="G54" s="49">
        <v>850000</v>
      </c>
      <c r="H54" s="49">
        <f t="shared" si="6"/>
        <v>30.6</v>
      </c>
      <c r="I54" s="168"/>
    </row>
    <row r="55" spans="1:9" s="6" customFormat="1">
      <c r="A55" s="205" t="s">
        <v>189</v>
      </c>
      <c r="B55" s="205"/>
      <c r="C55" s="206">
        <v>31403</v>
      </c>
      <c r="D55" s="207" t="s">
        <v>166</v>
      </c>
      <c r="E55" s="208" t="s">
        <v>23</v>
      </c>
      <c r="F55" s="208">
        <v>1.7415E-3</v>
      </c>
      <c r="G55" s="49">
        <v>18482000</v>
      </c>
      <c r="H55" s="49">
        <f t="shared" si="6"/>
        <v>32186.402999999998</v>
      </c>
      <c r="I55" s="168"/>
    </row>
    <row r="56" spans="1:9" s="6" customFormat="1">
      <c r="A56" s="205" t="s">
        <v>190</v>
      </c>
      <c r="B56" s="205"/>
      <c r="C56" s="206">
        <v>31445</v>
      </c>
      <c r="D56" s="207" t="s">
        <v>167</v>
      </c>
      <c r="E56" s="208" t="s">
        <v>23</v>
      </c>
      <c r="F56" s="208">
        <v>5.0580000000000004E-4</v>
      </c>
      <c r="G56" s="49">
        <v>18482000</v>
      </c>
      <c r="H56" s="49">
        <f t="shared" si="6"/>
        <v>9348.1956000000009</v>
      </c>
      <c r="I56" s="168"/>
    </row>
    <row r="57" spans="1:9" s="6" customFormat="1">
      <c r="A57" s="205" t="s">
        <v>191</v>
      </c>
      <c r="B57" s="205"/>
      <c r="C57" s="206">
        <v>31507</v>
      </c>
      <c r="D57" s="207" t="s">
        <v>168</v>
      </c>
      <c r="E57" s="208" t="s">
        <v>23</v>
      </c>
      <c r="F57" s="208">
        <v>3.0420000000000002E-4</v>
      </c>
      <c r="G57" s="49">
        <v>17188000</v>
      </c>
      <c r="H57" s="49">
        <f t="shared" si="6"/>
        <v>5228.5896000000002</v>
      </c>
      <c r="I57" s="168"/>
    </row>
    <row r="58" spans="1:9" s="6" customFormat="1">
      <c r="A58" s="205" t="s">
        <v>192</v>
      </c>
      <c r="B58" s="205"/>
      <c r="C58" s="206">
        <v>32524</v>
      </c>
      <c r="D58" s="207" t="s">
        <v>179</v>
      </c>
      <c r="E58" s="208" t="s">
        <v>23</v>
      </c>
      <c r="F58" s="208">
        <v>3.6000000000000001E-5</v>
      </c>
      <c r="G58" s="49">
        <v>8196431</v>
      </c>
      <c r="H58" s="49">
        <f t="shared" si="6"/>
        <v>295.07151600000003</v>
      </c>
      <c r="I58" s="168"/>
    </row>
    <row r="59" spans="1:9" s="6" customFormat="1">
      <c r="A59" s="205" t="s">
        <v>193</v>
      </c>
      <c r="B59" s="205"/>
      <c r="C59" s="206">
        <v>35516</v>
      </c>
      <c r="D59" s="207" t="s">
        <v>150</v>
      </c>
      <c r="E59" s="208" t="s">
        <v>149</v>
      </c>
      <c r="F59" s="208">
        <v>0.17712</v>
      </c>
      <c r="G59" s="49">
        <v>16964</v>
      </c>
      <c r="H59" s="49">
        <f t="shared" si="6"/>
        <v>3004.6636800000001</v>
      </c>
      <c r="I59" s="168"/>
    </row>
    <row r="60" spans="1:9" s="6" customFormat="1" ht="25.5">
      <c r="A60" s="205" t="s">
        <v>194</v>
      </c>
      <c r="B60" s="205"/>
      <c r="C60" s="206">
        <v>36061</v>
      </c>
      <c r="D60" s="207" t="s">
        <v>151</v>
      </c>
      <c r="E60" s="208" t="s">
        <v>100</v>
      </c>
      <c r="F60" s="208">
        <v>8.4960000000000005E-4</v>
      </c>
      <c r="G60" s="49">
        <v>3660714.2857142854</v>
      </c>
      <c r="H60" s="49">
        <f t="shared" si="6"/>
        <v>3110.1428571428569</v>
      </c>
      <c r="I60" s="168"/>
    </row>
    <row r="61" spans="1:9" s="6" customFormat="1">
      <c r="A61" s="205" t="s">
        <v>195</v>
      </c>
      <c r="B61" s="205"/>
      <c r="C61" s="206">
        <v>51619</v>
      </c>
      <c r="D61" s="207" t="s">
        <v>152</v>
      </c>
      <c r="E61" s="208" t="s">
        <v>149</v>
      </c>
      <c r="F61" s="208">
        <v>7.9200000000000007E-2</v>
      </c>
      <c r="G61" s="49">
        <v>37500</v>
      </c>
      <c r="H61" s="49">
        <f t="shared" ref="H61:H66" si="7">+G61*F61</f>
        <v>2970.0000000000005</v>
      </c>
      <c r="I61" s="168"/>
    </row>
    <row r="62" spans="1:9" s="6" customFormat="1" ht="25.5">
      <c r="A62" s="196" t="s">
        <v>180</v>
      </c>
      <c r="B62" s="196" t="s">
        <v>230</v>
      </c>
      <c r="C62" s="197"/>
      <c r="D62" s="198" t="s">
        <v>233</v>
      </c>
      <c r="E62" s="199" t="s">
        <v>148</v>
      </c>
      <c r="F62" s="199">
        <v>3</v>
      </c>
      <c r="G62" s="49">
        <v>310000</v>
      </c>
      <c r="H62" s="49">
        <f t="shared" si="7"/>
        <v>930000</v>
      </c>
      <c r="I62" s="168"/>
    </row>
    <row r="63" spans="1:9" s="6" customFormat="1" ht="25.5">
      <c r="A63" s="196" t="s">
        <v>181</v>
      </c>
      <c r="B63" s="196" t="s">
        <v>230</v>
      </c>
      <c r="C63" s="197"/>
      <c r="D63" s="198" t="s">
        <v>234</v>
      </c>
      <c r="E63" s="199" t="s">
        <v>16</v>
      </c>
      <c r="F63" s="199">
        <v>36</v>
      </c>
      <c r="G63" s="49">
        <v>35020</v>
      </c>
      <c r="H63" s="49">
        <f t="shared" si="7"/>
        <v>1260720</v>
      </c>
      <c r="I63" s="168"/>
    </row>
    <row r="64" spans="1:9" s="6" customFormat="1">
      <c r="A64" s="196" t="s">
        <v>182</v>
      </c>
      <c r="B64" s="196" t="s">
        <v>230</v>
      </c>
      <c r="C64" s="197"/>
      <c r="D64" s="198" t="s">
        <v>235</v>
      </c>
      <c r="E64" s="199" t="s">
        <v>16</v>
      </c>
      <c r="F64" s="199">
        <v>12</v>
      </c>
      <c r="G64" s="49">
        <v>178571.42857142855</v>
      </c>
      <c r="H64" s="49">
        <f t="shared" si="7"/>
        <v>2142857.1428571427</v>
      </c>
      <c r="I64" s="168"/>
    </row>
    <row r="65" spans="1:12" s="6" customFormat="1" ht="25.5">
      <c r="A65" s="196" t="s">
        <v>183</v>
      </c>
      <c r="B65" s="196" t="s">
        <v>230</v>
      </c>
      <c r="C65" s="197"/>
      <c r="D65" s="198" t="s">
        <v>231</v>
      </c>
      <c r="E65" s="199" t="s">
        <v>148</v>
      </c>
      <c r="F65" s="199">
        <v>3</v>
      </c>
      <c r="G65" s="49">
        <v>310000</v>
      </c>
      <c r="H65" s="49">
        <f t="shared" ref="H65" si="8">+G65*F65</f>
        <v>930000</v>
      </c>
      <c r="I65" s="168"/>
    </row>
    <row r="66" spans="1:12" s="6" customFormat="1" ht="25.5">
      <c r="A66" s="196" t="s">
        <v>184</v>
      </c>
      <c r="B66" s="196" t="s">
        <v>230</v>
      </c>
      <c r="C66" s="197"/>
      <c r="D66" s="198" t="s">
        <v>217</v>
      </c>
      <c r="E66" s="199" t="s">
        <v>148</v>
      </c>
      <c r="F66" s="199">
        <v>3</v>
      </c>
      <c r="G66" s="49">
        <v>310000</v>
      </c>
      <c r="H66" s="49">
        <f t="shared" si="7"/>
        <v>930000</v>
      </c>
      <c r="I66" s="168"/>
    </row>
    <row r="67" spans="1:12" s="6" customFormat="1">
      <c r="A67" s="215"/>
      <c r="B67" s="216"/>
      <c r="C67" s="217"/>
      <c r="D67" s="79" t="s">
        <v>37</v>
      </c>
      <c r="E67" s="7" t="s">
        <v>33</v>
      </c>
      <c r="F67" s="215"/>
      <c r="G67" s="217"/>
      <c r="H67" s="50">
        <f>SUM(H46:H66)</f>
        <v>890469776.97183549</v>
      </c>
    </row>
    <row r="68" spans="1:12" s="6" customFormat="1" hidden="1">
      <c r="A68" s="152"/>
      <c r="B68" s="153"/>
      <c r="C68" s="153"/>
      <c r="D68" s="154"/>
      <c r="E68" s="155"/>
      <c r="F68" s="153"/>
      <c r="G68" s="153"/>
      <c r="H68" s="156"/>
    </row>
    <row r="69" spans="1:12" s="159" customFormat="1" hidden="1">
      <c r="A69" s="214"/>
      <c r="B69" s="214"/>
      <c r="C69" s="214"/>
      <c r="D69" s="157" t="s">
        <v>196</v>
      </c>
      <c r="E69" s="157"/>
      <c r="F69" s="214"/>
      <c r="G69" s="214"/>
      <c r="H69" s="158"/>
      <c r="I69" s="6"/>
      <c r="J69" s="6"/>
      <c r="K69" s="6"/>
      <c r="L69" s="6"/>
    </row>
    <row r="70" spans="1:12">
      <c r="I70" s="6"/>
      <c r="J70" s="6"/>
      <c r="K70" s="6"/>
      <c r="L70" s="6"/>
    </row>
  </sheetData>
  <autoFilter ref="A11:H67"/>
  <mergeCells count="27">
    <mergeCell ref="A2:H2"/>
    <mergeCell ref="A5:H5"/>
    <mergeCell ref="C7:H7"/>
    <mergeCell ref="A4:H4"/>
    <mergeCell ref="A14:H14"/>
    <mergeCell ref="A13:H13"/>
    <mergeCell ref="A8:A10"/>
    <mergeCell ref="B8:B10"/>
    <mergeCell ref="C8:C10"/>
    <mergeCell ref="D8:D10"/>
    <mergeCell ref="E8:E10"/>
    <mergeCell ref="F8:F10"/>
    <mergeCell ref="G8:H8"/>
    <mergeCell ref="A18:H18"/>
    <mergeCell ref="A19:H19"/>
    <mergeCell ref="G9:H9"/>
    <mergeCell ref="A12:H12"/>
    <mergeCell ref="A17:C17"/>
    <mergeCell ref="F17:G17"/>
    <mergeCell ref="A69:C69"/>
    <mergeCell ref="F69:G69"/>
    <mergeCell ref="A43:C43"/>
    <mergeCell ref="F43:G43"/>
    <mergeCell ref="A44:H44"/>
    <mergeCell ref="A45:H45"/>
    <mergeCell ref="A67:C67"/>
    <mergeCell ref="F67:G67"/>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93"/>
  <sheetViews>
    <sheetView view="pageBreakPreview" topLeftCell="A10" zoomScale="85" zoomScaleSheetLayoutView="85" workbookViewId="0">
      <selection activeCell="E15" sqref="E15:E18"/>
    </sheetView>
  </sheetViews>
  <sheetFormatPr defaultRowHeight="12.75"/>
  <cols>
    <col min="1" max="1" width="5" style="27" customWidth="1"/>
    <col min="2" max="3" width="9.33203125" style="27" customWidth="1"/>
    <col min="4" max="4" width="10.5" style="27" customWidth="1"/>
    <col min="5" max="5" width="25.1640625" style="27" customWidth="1"/>
    <col min="6" max="6" width="98.5" style="41" customWidth="1"/>
    <col min="7" max="7" width="24.83203125" style="27" customWidth="1"/>
    <col min="8" max="8" width="9" style="27" customWidth="1"/>
    <col min="9" max="9" width="10" style="28" customWidth="1"/>
    <col min="10" max="239" width="9.33203125" style="27"/>
    <col min="240" max="240" width="5" style="27" customWidth="1"/>
    <col min="241" max="241" width="12" style="27" customWidth="1"/>
    <col min="242" max="242" width="9.33203125" style="27"/>
    <col min="243" max="243" width="11.6640625" style="27" customWidth="1"/>
    <col min="244" max="244" width="34.6640625" style="27" customWidth="1"/>
    <col min="245" max="245" width="59.5" style="27" customWidth="1"/>
    <col min="246" max="246" width="31.33203125" style="27" customWidth="1"/>
    <col min="247" max="247" width="12.5" style="27" customWidth="1"/>
    <col min="248" max="248" width="14.5" style="27" customWidth="1"/>
    <col min="249" max="249" width="9.33203125" style="27"/>
    <col min="250" max="250" width="17" style="27" customWidth="1"/>
    <col min="251" max="255" width="0" style="27" hidden="1" customWidth="1"/>
    <col min="256" max="495" width="9.33203125" style="27"/>
    <col min="496" max="496" width="5" style="27" customWidth="1"/>
    <col min="497" max="497" width="12" style="27" customWidth="1"/>
    <col min="498" max="498" width="9.33203125" style="27"/>
    <col min="499" max="499" width="11.6640625" style="27" customWidth="1"/>
    <col min="500" max="500" width="34.6640625" style="27" customWidth="1"/>
    <col min="501" max="501" width="59.5" style="27" customWidth="1"/>
    <col min="502" max="502" width="31.33203125" style="27" customWidth="1"/>
    <col min="503" max="503" width="12.5" style="27" customWidth="1"/>
    <col min="504" max="504" width="14.5" style="27" customWidth="1"/>
    <col min="505" max="505" width="9.33203125" style="27"/>
    <col min="506" max="506" width="17" style="27" customWidth="1"/>
    <col min="507" max="511" width="0" style="27" hidden="1" customWidth="1"/>
    <col min="512" max="751" width="9.33203125" style="27"/>
    <col min="752" max="752" width="5" style="27" customWidth="1"/>
    <col min="753" max="753" width="12" style="27" customWidth="1"/>
    <col min="754" max="754" width="9.33203125" style="27"/>
    <col min="755" max="755" width="11.6640625" style="27" customWidth="1"/>
    <col min="756" max="756" width="34.6640625" style="27" customWidth="1"/>
    <col min="757" max="757" width="59.5" style="27" customWidth="1"/>
    <col min="758" max="758" width="31.33203125" style="27" customWidth="1"/>
    <col min="759" max="759" width="12.5" style="27" customWidth="1"/>
    <col min="760" max="760" width="14.5" style="27" customWidth="1"/>
    <col min="761" max="761" width="9.33203125" style="27"/>
    <col min="762" max="762" width="17" style="27" customWidth="1"/>
    <col min="763" max="767" width="0" style="27" hidden="1" customWidth="1"/>
    <col min="768" max="1007" width="9.33203125" style="27"/>
    <col min="1008" max="1008" width="5" style="27" customWidth="1"/>
    <col min="1009" max="1009" width="12" style="27" customWidth="1"/>
    <col min="1010" max="1010" width="9.33203125" style="27"/>
    <col min="1011" max="1011" width="11.6640625" style="27" customWidth="1"/>
    <col min="1012" max="1012" width="34.6640625" style="27" customWidth="1"/>
    <col min="1013" max="1013" width="59.5" style="27" customWidth="1"/>
    <col min="1014" max="1014" width="31.33203125" style="27" customWidth="1"/>
    <col min="1015" max="1015" width="12.5" style="27" customWidth="1"/>
    <col min="1016" max="1016" width="14.5" style="27" customWidth="1"/>
    <col min="1017" max="1017" width="9.33203125" style="27"/>
    <col min="1018" max="1018" width="17" style="27" customWidth="1"/>
    <col min="1019" max="1023" width="0" style="27" hidden="1" customWidth="1"/>
    <col min="1024" max="1263" width="9.33203125" style="27"/>
    <col min="1264" max="1264" width="5" style="27" customWidth="1"/>
    <col min="1265" max="1265" width="12" style="27" customWidth="1"/>
    <col min="1266" max="1266" width="9.33203125" style="27"/>
    <col min="1267" max="1267" width="11.6640625" style="27" customWidth="1"/>
    <col min="1268" max="1268" width="34.6640625" style="27" customWidth="1"/>
    <col min="1269" max="1269" width="59.5" style="27" customWidth="1"/>
    <col min="1270" max="1270" width="31.33203125" style="27" customWidth="1"/>
    <col min="1271" max="1271" width="12.5" style="27" customWidth="1"/>
    <col min="1272" max="1272" width="14.5" style="27" customWidth="1"/>
    <col min="1273" max="1273" width="9.33203125" style="27"/>
    <col min="1274" max="1274" width="17" style="27" customWidth="1"/>
    <col min="1275" max="1279" width="0" style="27" hidden="1" customWidth="1"/>
    <col min="1280" max="1519" width="9.33203125" style="27"/>
    <col min="1520" max="1520" width="5" style="27" customWidth="1"/>
    <col min="1521" max="1521" width="12" style="27" customWidth="1"/>
    <col min="1522" max="1522" width="9.33203125" style="27"/>
    <col min="1523" max="1523" width="11.6640625" style="27" customWidth="1"/>
    <col min="1524" max="1524" width="34.6640625" style="27" customWidth="1"/>
    <col min="1525" max="1525" width="59.5" style="27" customWidth="1"/>
    <col min="1526" max="1526" width="31.33203125" style="27" customWidth="1"/>
    <col min="1527" max="1527" width="12.5" style="27" customWidth="1"/>
    <col min="1528" max="1528" width="14.5" style="27" customWidth="1"/>
    <col min="1529" max="1529" width="9.33203125" style="27"/>
    <col min="1530" max="1530" width="17" style="27" customWidth="1"/>
    <col min="1531" max="1535" width="0" style="27" hidden="1" customWidth="1"/>
    <col min="1536" max="1775" width="9.33203125" style="27"/>
    <col min="1776" max="1776" width="5" style="27" customWidth="1"/>
    <col min="1777" max="1777" width="12" style="27" customWidth="1"/>
    <col min="1778" max="1778" width="9.33203125" style="27"/>
    <col min="1779" max="1779" width="11.6640625" style="27" customWidth="1"/>
    <col min="1780" max="1780" width="34.6640625" style="27" customWidth="1"/>
    <col min="1781" max="1781" width="59.5" style="27" customWidth="1"/>
    <col min="1782" max="1782" width="31.33203125" style="27" customWidth="1"/>
    <col min="1783" max="1783" width="12.5" style="27" customWidth="1"/>
    <col min="1784" max="1784" width="14.5" style="27" customWidth="1"/>
    <col min="1785" max="1785" width="9.33203125" style="27"/>
    <col min="1786" max="1786" width="17" style="27" customWidth="1"/>
    <col min="1787" max="1791" width="0" style="27" hidden="1" customWidth="1"/>
    <col min="1792" max="2031" width="9.33203125" style="27"/>
    <col min="2032" max="2032" width="5" style="27" customWidth="1"/>
    <col min="2033" max="2033" width="12" style="27" customWidth="1"/>
    <col min="2034" max="2034" width="9.33203125" style="27"/>
    <col min="2035" max="2035" width="11.6640625" style="27" customWidth="1"/>
    <col min="2036" max="2036" width="34.6640625" style="27" customWidth="1"/>
    <col min="2037" max="2037" width="59.5" style="27" customWidth="1"/>
    <col min="2038" max="2038" width="31.33203125" style="27" customWidth="1"/>
    <col min="2039" max="2039" width="12.5" style="27" customWidth="1"/>
    <col min="2040" max="2040" width="14.5" style="27" customWidth="1"/>
    <col min="2041" max="2041" width="9.33203125" style="27"/>
    <col min="2042" max="2042" width="17" style="27" customWidth="1"/>
    <col min="2043" max="2047" width="0" style="27" hidden="1" customWidth="1"/>
    <col min="2048" max="2287" width="9.33203125" style="27"/>
    <col min="2288" max="2288" width="5" style="27" customWidth="1"/>
    <col min="2289" max="2289" width="12" style="27" customWidth="1"/>
    <col min="2290" max="2290" width="9.33203125" style="27"/>
    <col min="2291" max="2291" width="11.6640625" style="27" customWidth="1"/>
    <col min="2292" max="2292" width="34.6640625" style="27" customWidth="1"/>
    <col min="2293" max="2293" width="59.5" style="27" customWidth="1"/>
    <col min="2294" max="2294" width="31.33203125" style="27" customWidth="1"/>
    <col min="2295" max="2295" width="12.5" style="27" customWidth="1"/>
    <col min="2296" max="2296" width="14.5" style="27" customWidth="1"/>
    <col min="2297" max="2297" width="9.33203125" style="27"/>
    <col min="2298" max="2298" width="17" style="27" customWidth="1"/>
    <col min="2299" max="2303" width="0" style="27" hidden="1" customWidth="1"/>
    <col min="2304" max="2543" width="9.33203125" style="27"/>
    <col min="2544" max="2544" width="5" style="27" customWidth="1"/>
    <col min="2545" max="2545" width="12" style="27" customWidth="1"/>
    <col min="2546" max="2546" width="9.33203125" style="27"/>
    <col min="2547" max="2547" width="11.6640625" style="27" customWidth="1"/>
    <col min="2548" max="2548" width="34.6640625" style="27" customWidth="1"/>
    <col min="2549" max="2549" width="59.5" style="27" customWidth="1"/>
    <col min="2550" max="2550" width="31.33203125" style="27" customWidth="1"/>
    <col min="2551" max="2551" width="12.5" style="27" customWidth="1"/>
    <col min="2552" max="2552" width="14.5" style="27" customWidth="1"/>
    <col min="2553" max="2553" width="9.33203125" style="27"/>
    <col min="2554" max="2554" width="17" style="27" customWidth="1"/>
    <col min="2555" max="2559" width="0" style="27" hidden="1" customWidth="1"/>
    <col min="2560" max="2799" width="9.33203125" style="27"/>
    <col min="2800" max="2800" width="5" style="27" customWidth="1"/>
    <col min="2801" max="2801" width="12" style="27" customWidth="1"/>
    <col min="2802" max="2802" width="9.33203125" style="27"/>
    <col min="2803" max="2803" width="11.6640625" style="27" customWidth="1"/>
    <col min="2804" max="2804" width="34.6640625" style="27" customWidth="1"/>
    <col min="2805" max="2805" width="59.5" style="27" customWidth="1"/>
    <col min="2806" max="2806" width="31.33203125" style="27" customWidth="1"/>
    <col min="2807" max="2807" width="12.5" style="27" customWidth="1"/>
    <col min="2808" max="2808" width="14.5" style="27" customWidth="1"/>
    <col min="2809" max="2809" width="9.33203125" style="27"/>
    <col min="2810" max="2810" width="17" style="27" customWidth="1"/>
    <col min="2811" max="2815" width="0" style="27" hidden="1" customWidth="1"/>
    <col min="2816" max="3055" width="9.33203125" style="27"/>
    <col min="3056" max="3056" width="5" style="27" customWidth="1"/>
    <col min="3057" max="3057" width="12" style="27" customWidth="1"/>
    <col min="3058" max="3058" width="9.33203125" style="27"/>
    <col min="3059" max="3059" width="11.6640625" style="27" customWidth="1"/>
    <col min="3060" max="3060" width="34.6640625" style="27" customWidth="1"/>
    <col min="3061" max="3061" width="59.5" style="27" customWidth="1"/>
    <col min="3062" max="3062" width="31.33203125" style="27" customWidth="1"/>
    <col min="3063" max="3063" width="12.5" style="27" customWidth="1"/>
    <col min="3064" max="3064" width="14.5" style="27" customWidth="1"/>
    <col min="3065" max="3065" width="9.33203125" style="27"/>
    <col min="3066" max="3066" width="17" style="27" customWidth="1"/>
    <col min="3067" max="3071" width="0" style="27" hidden="1" customWidth="1"/>
    <col min="3072" max="3311" width="9.33203125" style="27"/>
    <col min="3312" max="3312" width="5" style="27" customWidth="1"/>
    <col min="3313" max="3313" width="12" style="27" customWidth="1"/>
    <col min="3314" max="3314" width="9.33203125" style="27"/>
    <col min="3315" max="3315" width="11.6640625" style="27" customWidth="1"/>
    <col min="3316" max="3316" width="34.6640625" style="27" customWidth="1"/>
    <col min="3317" max="3317" width="59.5" style="27" customWidth="1"/>
    <col min="3318" max="3318" width="31.33203125" style="27" customWidth="1"/>
    <col min="3319" max="3319" width="12.5" style="27" customWidth="1"/>
    <col min="3320" max="3320" width="14.5" style="27" customWidth="1"/>
    <col min="3321" max="3321" width="9.33203125" style="27"/>
    <col min="3322" max="3322" width="17" style="27" customWidth="1"/>
    <col min="3323" max="3327" width="0" style="27" hidden="1" customWidth="1"/>
    <col min="3328" max="3567" width="9.33203125" style="27"/>
    <col min="3568" max="3568" width="5" style="27" customWidth="1"/>
    <col min="3569" max="3569" width="12" style="27" customWidth="1"/>
    <col min="3570" max="3570" width="9.33203125" style="27"/>
    <col min="3571" max="3571" width="11.6640625" style="27" customWidth="1"/>
    <col min="3572" max="3572" width="34.6640625" style="27" customWidth="1"/>
    <col min="3573" max="3573" width="59.5" style="27" customWidth="1"/>
    <col min="3574" max="3574" width="31.33203125" style="27" customWidth="1"/>
    <col min="3575" max="3575" width="12.5" style="27" customWidth="1"/>
    <col min="3576" max="3576" width="14.5" style="27" customWidth="1"/>
    <col min="3577" max="3577" width="9.33203125" style="27"/>
    <col min="3578" max="3578" width="17" style="27" customWidth="1"/>
    <col min="3579" max="3583" width="0" style="27" hidden="1" customWidth="1"/>
    <col min="3584" max="3823" width="9.33203125" style="27"/>
    <col min="3824" max="3824" width="5" style="27" customWidth="1"/>
    <col min="3825" max="3825" width="12" style="27" customWidth="1"/>
    <col min="3826" max="3826" width="9.33203125" style="27"/>
    <col min="3827" max="3827" width="11.6640625" style="27" customWidth="1"/>
    <col min="3828" max="3828" width="34.6640625" style="27" customWidth="1"/>
    <col min="3829" max="3829" width="59.5" style="27" customWidth="1"/>
    <col min="3830" max="3830" width="31.33203125" style="27" customWidth="1"/>
    <col min="3831" max="3831" width="12.5" style="27" customWidth="1"/>
    <col min="3832" max="3832" width="14.5" style="27" customWidth="1"/>
    <col min="3833" max="3833" width="9.33203125" style="27"/>
    <col min="3834" max="3834" width="17" style="27" customWidth="1"/>
    <col min="3835" max="3839" width="0" style="27" hidden="1" customWidth="1"/>
    <col min="3840" max="4079" width="9.33203125" style="27"/>
    <col min="4080" max="4080" width="5" style="27" customWidth="1"/>
    <col min="4081" max="4081" width="12" style="27" customWidth="1"/>
    <col min="4082" max="4082" width="9.33203125" style="27"/>
    <col min="4083" max="4083" width="11.6640625" style="27" customWidth="1"/>
    <col min="4084" max="4084" width="34.6640625" style="27" customWidth="1"/>
    <col min="4085" max="4085" width="59.5" style="27" customWidth="1"/>
    <col min="4086" max="4086" width="31.33203125" style="27" customWidth="1"/>
    <col min="4087" max="4087" width="12.5" style="27" customWidth="1"/>
    <col min="4088" max="4088" width="14.5" style="27" customWidth="1"/>
    <col min="4089" max="4089" width="9.33203125" style="27"/>
    <col min="4090" max="4090" width="17" style="27" customWidth="1"/>
    <col min="4091" max="4095" width="0" style="27" hidden="1" customWidth="1"/>
    <col min="4096" max="4335" width="9.33203125" style="27"/>
    <col min="4336" max="4336" width="5" style="27" customWidth="1"/>
    <col min="4337" max="4337" width="12" style="27" customWidth="1"/>
    <col min="4338" max="4338" width="9.33203125" style="27"/>
    <col min="4339" max="4339" width="11.6640625" style="27" customWidth="1"/>
    <col min="4340" max="4340" width="34.6640625" style="27" customWidth="1"/>
    <col min="4341" max="4341" width="59.5" style="27" customWidth="1"/>
    <col min="4342" max="4342" width="31.33203125" style="27" customWidth="1"/>
    <col min="4343" max="4343" width="12.5" style="27" customWidth="1"/>
    <col min="4344" max="4344" width="14.5" style="27" customWidth="1"/>
    <col min="4345" max="4345" width="9.33203125" style="27"/>
    <col min="4346" max="4346" width="17" style="27" customWidth="1"/>
    <col min="4347" max="4351" width="0" style="27" hidden="1" customWidth="1"/>
    <col min="4352" max="4591" width="9.33203125" style="27"/>
    <col min="4592" max="4592" width="5" style="27" customWidth="1"/>
    <col min="4593" max="4593" width="12" style="27" customWidth="1"/>
    <col min="4594" max="4594" width="9.33203125" style="27"/>
    <col min="4595" max="4595" width="11.6640625" style="27" customWidth="1"/>
    <col min="4596" max="4596" width="34.6640625" style="27" customWidth="1"/>
    <col min="4597" max="4597" width="59.5" style="27" customWidth="1"/>
    <col min="4598" max="4598" width="31.33203125" style="27" customWidth="1"/>
    <col min="4599" max="4599" width="12.5" style="27" customWidth="1"/>
    <col min="4600" max="4600" width="14.5" style="27" customWidth="1"/>
    <col min="4601" max="4601" width="9.33203125" style="27"/>
    <col min="4602" max="4602" width="17" style="27" customWidth="1"/>
    <col min="4603" max="4607" width="0" style="27" hidden="1" customWidth="1"/>
    <col min="4608" max="4847" width="9.33203125" style="27"/>
    <col min="4848" max="4848" width="5" style="27" customWidth="1"/>
    <col min="4849" max="4849" width="12" style="27" customWidth="1"/>
    <col min="4850" max="4850" width="9.33203125" style="27"/>
    <col min="4851" max="4851" width="11.6640625" style="27" customWidth="1"/>
    <col min="4852" max="4852" width="34.6640625" style="27" customWidth="1"/>
    <col min="4853" max="4853" width="59.5" style="27" customWidth="1"/>
    <col min="4854" max="4854" width="31.33203125" style="27" customWidth="1"/>
    <col min="4855" max="4855" width="12.5" style="27" customWidth="1"/>
    <col min="4856" max="4856" width="14.5" style="27" customWidth="1"/>
    <col min="4857" max="4857" width="9.33203125" style="27"/>
    <col min="4858" max="4858" width="17" style="27" customWidth="1"/>
    <col min="4859" max="4863" width="0" style="27" hidden="1" customWidth="1"/>
    <col min="4864" max="5103" width="9.33203125" style="27"/>
    <col min="5104" max="5104" width="5" style="27" customWidth="1"/>
    <col min="5105" max="5105" width="12" style="27" customWidth="1"/>
    <col min="5106" max="5106" width="9.33203125" style="27"/>
    <col min="5107" max="5107" width="11.6640625" style="27" customWidth="1"/>
    <col min="5108" max="5108" width="34.6640625" style="27" customWidth="1"/>
    <col min="5109" max="5109" width="59.5" style="27" customWidth="1"/>
    <col min="5110" max="5110" width="31.33203125" style="27" customWidth="1"/>
    <col min="5111" max="5111" width="12.5" style="27" customWidth="1"/>
    <col min="5112" max="5112" width="14.5" style="27" customWidth="1"/>
    <col min="5113" max="5113" width="9.33203125" style="27"/>
    <col min="5114" max="5114" width="17" style="27" customWidth="1"/>
    <col min="5115" max="5119" width="0" style="27" hidden="1" customWidth="1"/>
    <col min="5120" max="5359" width="9.33203125" style="27"/>
    <col min="5360" max="5360" width="5" style="27" customWidth="1"/>
    <col min="5361" max="5361" width="12" style="27" customWidth="1"/>
    <col min="5362" max="5362" width="9.33203125" style="27"/>
    <col min="5363" max="5363" width="11.6640625" style="27" customWidth="1"/>
    <col min="5364" max="5364" width="34.6640625" style="27" customWidth="1"/>
    <col min="5365" max="5365" width="59.5" style="27" customWidth="1"/>
    <col min="5366" max="5366" width="31.33203125" style="27" customWidth="1"/>
    <col min="5367" max="5367" width="12.5" style="27" customWidth="1"/>
    <col min="5368" max="5368" width="14.5" style="27" customWidth="1"/>
    <col min="5369" max="5369" width="9.33203125" style="27"/>
    <col min="5370" max="5370" width="17" style="27" customWidth="1"/>
    <col min="5371" max="5375" width="0" style="27" hidden="1" customWidth="1"/>
    <col min="5376" max="5615" width="9.33203125" style="27"/>
    <col min="5616" max="5616" width="5" style="27" customWidth="1"/>
    <col min="5617" max="5617" width="12" style="27" customWidth="1"/>
    <col min="5618" max="5618" width="9.33203125" style="27"/>
    <col min="5619" max="5619" width="11.6640625" style="27" customWidth="1"/>
    <col min="5620" max="5620" width="34.6640625" style="27" customWidth="1"/>
    <col min="5621" max="5621" width="59.5" style="27" customWidth="1"/>
    <col min="5622" max="5622" width="31.33203125" style="27" customWidth="1"/>
    <col min="5623" max="5623" width="12.5" style="27" customWidth="1"/>
    <col min="5624" max="5624" width="14.5" style="27" customWidth="1"/>
    <col min="5625" max="5625" width="9.33203125" style="27"/>
    <col min="5626" max="5626" width="17" style="27" customWidth="1"/>
    <col min="5627" max="5631" width="0" style="27" hidden="1" customWidth="1"/>
    <col min="5632" max="5871" width="9.33203125" style="27"/>
    <col min="5872" max="5872" width="5" style="27" customWidth="1"/>
    <col min="5873" max="5873" width="12" style="27" customWidth="1"/>
    <col min="5874" max="5874" width="9.33203125" style="27"/>
    <col min="5875" max="5875" width="11.6640625" style="27" customWidth="1"/>
    <col min="5876" max="5876" width="34.6640625" style="27" customWidth="1"/>
    <col min="5877" max="5877" width="59.5" style="27" customWidth="1"/>
    <col min="5878" max="5878" width="31.33203125" style="27" customWidth="1"/>
    <col min="5879" max="5879" width="12.5" style="27" customWidth="1"/>
    <col min="5880" max="5880" width="14.5" style="27" customWidth="1"/>
    <col min="5881" max="5881" width="9.33203125" style="27"/>
    <col min="5882" max="5882" width="17" style="27" customWidth="1"/>
    <col min="5883" max="5887" width="0" style="27" hidden="1" customWidth="1"/>
    <col min="5888" max="6127" width="9.33203125" style="27"/>
    <col min="6128" max="6128" width="5" style="27" customWidth="1"/>
    <col min="6129" max="6129" width="12" style="27" customWidth="1"/>
    <col min="6130" max="6130" width="9.33203125" style="27"/>
    <col min="6131" max="6131" width="11.6640625" style="27" customWidth="1"/>
    <col min="6132" max="6132" width="34.6640625" style="27" customWidth="1"/>
    <col min="6133" max="6133" width="59.5" style="27" customWidth="1"/>
    <col min="6134" max="6134" width="31.33203125" style="27" customWidth="1"/>
    <col min="6135" max="6135" width="12.5" style="27" customWidth="1"/>
    <col min="6136" max="6136" width="14.5" style="27" customWidth="1"/>
    <col min="6137" max="6137" width="9.33203125" style="27"/>
    <col min="6138" max="6138" width="17" style="27" customWidth="1"/>
    <col min="6139" max="6143" width="0" style="27" hidden="1" customWidth="1"/>
    <col min="6144" max="6383" width="9.33203125" style="27"/>
    <col min="6384" max="6384" width="5" style="27" customWidth="1"/>
    <col min="6385" max="6385" width="12" style="27" customWidth="1"/>
    <col min="6386" max="6386" width="9.33203125" style="27"/>
    <col min="6387" max="6387" width="11.6640625" style="27" customWidth="1"/>
    <col min="6388" max="6388" width="34.6640625" style="27" customWidth="1"/>
    <col min="6389" max="6389" width="59.5" style="27" customWidth="1"/>
    <col min="6390" max="6390" width="31.33203125" style="27" customWidth="1"/>
    <col min="6391" max="6391" width="12.5" style="27" customWidth="1"/>
    <col min="6392" max="6392" width="14.5" style="27" customWidth="1"/>
    <col min="6393" max="6393" width="9.33203125" style="27"/>
    <col min="6394" max="6394" width="17" style="27" customWidth="1"/>
    <col min="6395" max="6399" width="0" style="27" hidden="1" customWidth="1"/>
    <col min="6400" max="6639" width="9.33203125" style="27"/>
    <col min="6640" max="6640" width="5" style="27" customWidth="1"/>
    <col min="6641" max="6641" width="12" style="27" customWidth="1"/>
    <col min="6642" max="6642" width="9.33203125" style="27"/>
    <col min="6643" max="6643" width="11.6640625" style="27" customWidth="1"/>
    <col min="6644" max="6644" width="34.6640625" style="27" customWidth="1"/>
    <col min="6645" max="6645" width="59.5" style="27" customWidth="1"/>
    <col min="6646" max="6646" width="31.33203125" style="27" customWidth="1"/>
    <col min="6647" max="6647" width="12.5" style="27" customWidth="1"/>
    <col min="6648" max="6648" width="14.5" style="27" customWidth="1"/>
    <col min="6649" max="6649" width="9.33203125" style="27"/>
    <col min="6650" max="6650" width="17" style="27" customWidth="1"/>
    <col min="6651" max="6655" width="0" style="27" hidden="1" customWidth="1"/>
    <col min="6656" max="6895" width="9.33203125" style="27"/>
    <col min="6896" max="6896" width="5" style="27" customWidth="1"/>
    <col min="6897" max="6897" width="12" style="27" customWidth="1"/>
    <col min="6898" max="6898" width="9.33203125" style="27"/>
    <col min="6899" max="6899" width="11.6640625" style="27" customWidth="1"/>
    <col min="6900" max="6900" width="34.6640625" style="27" customWidth="1"/>
    <col min="6901" max="6901" width="59.5" style="27" customWidth="1"/>
    <col min="6902" max="6902" width="31.33203125" style="27" customWidth="1"/>
    <col min="6903" max="6903" width="12.5" style="27" customWidth="1"/>
    <col min="6904" max="6904" width="14.5" style="27" customWidth="1"/>
    <col min="6905" max="6905" width="9.33203125" style="27"/>
    <col min="6906" max="6906" width="17" style="27" customWidth="1"/>
    <col min="6907" max="6911" width="0" style="27" hidden="1" customWidth="1"/>
    <col min="6912" max="7151" width="9.33203125" style="27"/>
    <col min="7152" max="7152" width="5" style="27" customWidth="1"/>
    <col min="7153" max="7153" width="12" style="27" customWidth="1"/>
    <col min="7154" max="7154" width="9.33203125" style="27"/>
    <col min="7155" max="7155" width="11.6640625" style="27" customWidth="1"/>
    <col min="7156" max="7156" width="34.6640625" style="27" customWidth="1"/>
    <col min="7157" max="7157" width="59.5" style="27" customWidth="1"/>
    <col min="7158" max="7158" width="31.33203125" style="27" customWidth="1"/>
    <col min="7159" max="7159" width="12.5" style="27" customWidth="1"/>
    <col min="7160" max="7160" width="14.5" style="27" customWidth="1"/>
    <col min="7161" max="7161" width="9.33203125" style="27"/>
    <col min="7162" max="7162" width="17" style="27" customWidth="1"/>
    <col min="7163" max="7167" width="0" style="27" hidden="1" customWidth="1"/>
    <col min="7168" max="7407" width="9.33203125" style="27"/>
    <col min="7408" max="7408" width="5" style="27" customWidth="1"/>
    <col min="7409" max="7409" width="12" style="27" customWidth="1"/>
    <col min="7410" max="7410" width="9.33203125" style="27"/>
    <col min="7411" max="7411" width="11.6640625" style="27" customWidth="1"/>
    <col min="7412" max="7412" width="34.6640625" style="27" customWidth="1"/>
    <col min="7413" max="7413" width="59.5" style="27" customWidth="1"/>
    <col min="7414" max="7414" width="31.33203125" style="27" customWidth="1"/>
    <col min="7415" max="7415" width="12.5" style="27" customWidth="1"/>
    <col min="7416" max="7416" width="14.5" style="27" customWidth="1"/>
    <col min="7417" max="7417" width="9.33203125" style="27"/>
    <col min="7418" max="7418" width="17" style="27" customWidth="1"/>
    <col min="7419" max="7423" width="0" style="27" hidden="1" customWidth="1"/>
    <col min="7424" max="7663" width="9.33203125" style="27"/>
    <col min="7664" max="7664" width="5" style="27" customWidth="1"/>
    <col min="7665" max="7665" width="12" style="27" customWidth="1"/>
    <col min="7666" max="7666" width="9.33203125" style="27"/>
    <col min="7667" max="7667" width="11.6640625" style="27" customWidth="1"/>
    <col min="7668" max="7668" width="34.6640625" style="27" customWidth="1"/>
    <col min="7669" max="7669" width="59.5" style="27" customWidth="1"/>
    <col min="7670" max="7670" width="31.33203125" style="27" customWidth="1"/>
    <col min="7671" max="7671" width="12.5" style="27" customWidth="1"/>
    <col min="7672" max="7672" width="14.5" style="27" customWidth="1"/>
    <col min="7673" max="7673" width="9.33203125" style="27"/>
    <col min="7674" max="7674" width="17" style="27" customWidth="1"/>
    <col min="7675" max="7679" width="0" style="27" hidden="1" customWidth="1"/>
    <col min="7680" max="7919" width="9.33203125" style="27"/>
    <col min="7920" max="7920" width="5" style="27" customWidth="1"/>
    <col min="7921" max="7921" width="12" style="27" customWidth="1"/>
    <col min="7922" max="7922" width="9.33203125" style="27"/>
    <col min="7923" max="7923" width="11.6640625" style="27" customWidth="1"/>
    <col min="7924" max="7924" width="34.6640625" style="27" customWidth="1"/>
    <col min="7925" max="7925" width="59.5" style="27" customWidth="1"/>
    <col min="7926" max="7926" width="31.33203125" style="27" customWidth="1"/>
    <col min="7927" max="7927" width="12.5" style="27" customWidth="1"/>
    <col min="7928" max="7928" width="14.5" style="27" customWidth="1"/>
    <col min="7929" max="7929" width="9.33203125" style="27"/>
    <col min="7930" max="7930" width="17" style="27" customWidth="1"/>
    <col min="7931" max="7935" width="0" style="27" hidden="1" customWidth="1"/>
    <col min="7936" max="8175" width="9.33203125" style="27"/>
    <col min="8176" max="8176" width="5" style="27" customWidth="1"/>
    <col min="8177" max="8177" width="12" style="27" customWidth="1"/>
    <col min="8178" max="8178" width="9.33203125" style="27"/>
    <col min="8179" max="8179" width="11.6640625" style="27" customWidth="1"/>
    <col min="8180" max="8180" width="34.6640625" style="27" customWidth="1"/>
    <col min="8181" max="8181" width="59.5" style="27" customWidth="1"/>
    <col min="8182" max="8182" width="31.33203125" style="27" customWidth="1"/>
    <col min="8183" max="8183" width="12.5" style="27" customWidth="1"/>
    <col min="8184" max="8184" width="14.5" style="27" customWidth="1"/>
    <col min="8185" max="8185" width="9.33203125" style="27"/>
    <col min="8186" max="8186" width="17" style="27" customWidth="1"/>
    <col min="8187" max="8191" width="0" style="27" hidden="1" customWidth="1"/>
    <col min="8192" max="8431" width="9.33203125" style="27"/>
    <col min="8432" max="8432" width="5" style="27" customWidth="1"/>
    <col min="8433" max="8433" width="12" style="27" customWidth="1"/>
    <col min="8434" max="8434" width="9.33203125" style="27"/>
    <col min="8435" max="8435" width="11.6640625" style="27" customWidth="1"/>
    <col min="8436" max="8436" width="34.6640625" style="27" customWidth="1"/>
    <col min="8437" max="8437" width="59.5" style="27" customWidth="1"/>
    <col min="8438" max="8438" width="31.33203125" style="27" customWidth="1"/>
    <col min="8439" max="8439" width="12.5" style="27" customWidth="1"/>
    <col min="8440" max="8440" width="14.5" style="27" customWidth="1"/>
    <col min="8441" max="8441" width="9.33203125" style="27"/>
    <col min="8442" max="8442" width="17" style="27" customWidth="1"/>
    <col min="8443" max="8447" width="0" style="27" hidden="1" customWidth="1"/>
    <col min="8448" max="8687" width="9.33203125" style="27"/>
    <col min="8688" max="8688" width="5" style="27" customWidth="1"/>
    <col min="8689" max="8689" width="12" style="27" customWidth="1"/>
    <col min="8690" max="8690" width="9.33203125" style="27"/>
    <col min="8691" max="8691" width="11.6640625" style="27" customWidth="1"/>
    <col min="8692" max="8692" width="34.6640625" style="27" customWidth="1"/>
    <col min="8693" max="8693" width="59.5" style="27" customWidth="1"/>
    <col min="8694" max="8694" width="31.33203125" style="27" customWidth="1"/>
    <col min="8695" max="8695" width="12.5" style="27" customWidth="1"/>
    <col min="8696" max="8696" width="14.5" style="27" customWidth="1"/>
    <col min="8697" max="8697" width="9.33203125" style="27"/>
    <col min="8698" max="8698" width="17" style="27" customWidth="1"/>
    <col min="8699" max="8703" width="0" style="27" hidden="1" customWidth="1"/>
    <col min="8704" max="8943" width="9.33203125" style="27"/>
    <col min="8944" max="8944" width="5" style="27" customWidth="1"/>
    <col min="8945" max="8945" width="12" style="27" customWidth="1"/>
    <col min="8946" max="8946" width="9.33203125" style="27"/>
    <col min="8947" max="8947" width="11.6640625" style="27" customWidth="1"/>
    <col min="8948" max="8948" width="34.6640625" style="27" customWidth="1"/>
    <col min="8949" max="8949" width="59.5" style="27" customWidth="1"/>
    <col min="8950" max="8950" width="31.33203125" style="27" customWidth="1"/>
    <col min="8951" max="8951" width="12.5" style="27" customWidth="1"/>
    <col min="8952" max="8952" width="14.5" style="27" customWidth="1"/>
    <col min="8953" max="8953" width="9.33203125" style="27"/>
    <col min="8954" max="8954" width="17" style="27" customWidth="1"/>
    <col min="8955" max="8959" width="0" style="27" hidden="1" customWidth="1"/>
    <col min="8960" max="9199" width="9.33203125" style="27"/>
    <col min="9200" max="9200" width="5" style="27" customWidth="1"/>
    <col min="9201" max="9201" width="12" style="27" customWidth="1"/>
    <col min="9202" max="9202" width="9.33203125" style="27"/>
    <col min="9203" max="9203" width="11.6640625" style="27" customWidth="1"/>
    <col min="9204" max="9204" width="34.6640625" style="27" customWidth="1"/>
    <col min="9205" max="9205" width="59.5" style="27" customWidth="1"/>
    <col min="9206" max="9206" width="31.33203125" style="27" customWidth="1"/>
    <col min="9207" max="9207" width="12.5" style="27" customWidth="1"/>
    <col min="9208" max="9208" width="14.5" style="27" customWidth="1"/>
    <col min="9209" max="9209" width="9.33203125" style="27"/>
    <col min="9210" max="9210" width="17" style="27" customWidth="1"/>
    <col min="9211" max="9215" width="0" style="27" hidden="1" customWidth="1"/>
    <col min="9216" max="9455" width="9.33203125" style="27"/>
    <col min="9456" max="9456" width="5" style="27" customWidth="1"/>
    <col min="9457" max="9457" width="12" style="27" customWidth="1"/>
    <col min="9458" max="9458" width="9.33203125" style="27"/>
    <col min="9459" max="9459" width="11.6640625" style="27" customWidth="1"/>
    <col min="9460" max="9460" width="34.6640625" style="27" customWidth="1"/>
    <col min="9461" max="9461" width="59.5" style="27" customWidth="1"/>
    <col min="9462" max="9462" width="31.33203125" style="27" customWidth="1"/>
    <col min="9463" max="9463" width="12.5" style="27" customWidth="1"/>
    <col min="9464" max="9464" width="14.5" style="27" customWidth="1"/>
    <col min="9465" max="9465" width="9.33203125" style="27"/>
    <col min="9466" max="9466" width="17" style="27" customWidth="1"/>
    <col min="9467" max="9471" width="0" style="27" hidden="1" customWidth="1"/>
    <col min="9472" max="9711" width="9.33203125" style="27"/>
    <col min="9712" max="9712" width="5" style="27" customWidth="1"/>
    <col min="9713" max="9713" width="12" style="27" customWidth="1"/>
    <col min="9714" max="9714" width="9.33203125" style="27"/>
    <col min="9715" max="9715" width="11.6640625" style="27" customWidth="1"/>
    <col min="9716" max="9716" width="34.6640625" style="27" customWidth="1"/>
    <col min="9717" max="9717" width="59.5" style="27" customWidth="1"/>
    <col min="9718" max="9718" width="31.33203125" style="27" customWidth="1"/>
    <col min="9719" max="9719" width="12.5" style="27" customWidth="1"/>
    <col min="9720" max="9720" width="14.5" style="27" customWidth="1"/>
    <col min="9721" max="9721" width="9.33203125" style="27"/>
    <col min="9722" max="9722" width="17" style="27" customWidth="1"/>
    <col min="9723" max="9727" width="0" style="27" hidden="1" customWidth="1"/>
    <col min="9728" max="9967" width="9.33203125" style="27"/>
    <col min="9968" max="9968" width="5" style="27" customWidth="1"/>
    <col min="9969" max="9969" width="12" style="27" customWidth="1"/>
    <col min="9970" max="9970" width="9.33203125" style="27"/>
    <col min="9971" max="9971" width="11.6640625" style="27" customWidth="1"/>
    <col min="9972" max="9972" width="34.6640625" style="27" customWidth="1"/>
    <col min="9973" max="9973" width="59.5" style="27" customWidth="1"/>
    <col min="9974" max="9974" width="31.33203125" style="27" customWidth="1"/>
    <col min="9975" max="9975" width="12.5" style="27" customWidth="1"/>
    <col min="9976" max="9976" width="14.5" style="27" customWidth="1"/>
    <col min="9977" max="9977" width="9.33203125" style="27"/>
    <col min="9978" max="9978" width="17" style="27" customWidth="1"/>
    <col min="9979" max="9983" width="0" style="27" hidden="1" customWidth="1"/>
    <col min="9984" max="10223" width="9.33203125" style="27"/>
    <col min="10224" max="10224" width="5" style="27" customWidth="1"/>
    <col min="10225" max="10225" width="12" style="27" customWidth="1"/>
    <col min="10226" max="10226" width="9.33203125" style="27"/>
    <col min="10227" max="10227" width="11.6640625" style="27" customWidth="1"/>
    <col min="10228" max="10228" width="34.6640625" style="27" customWidth="1"/>
    <col min="10229" max="10229" width="59.5" style="27" customWidth="1"/>
    <col min="10230" max="10230" width="31.33203125" style="27" customWidth="1"/>
    <col min="10231" max="10231" width="12.5" style="27" customWidth="1"/>
    <col min="10232" max="10232" width="14.5" style="27" customWidth="1"/>
    <col min="10233" max="10233" width="9.33203125" style="27"/>
    <col min="10234" max="10234" width="17" style="27" customWidth="1"/>
    <col min="10235" max="10239" width="0" style="27" hidden="1" customWidth="1"/>
    <col min="10240" max="10479" width="9.33203125" style="27"/>
    <col min="10480" max="10480" width="5" style="27" customWidth="1"/>
    <col min="10481" max="10481" width="12" style="27" customWidth="1"/>
    <col min="10482" max="10482" width="9.33203125" style="27"/>
    <col min="10483" max="10483" width="11.6640625" style="27" customWidth="1"/>
    <col min="10484" max="10484" width="34.6640625" style="27" customWidth="1"/>
    <col min="10485" max="10485" width="59.5" style="27" customWidth="1"/>
    <col min="10486" max="10486" width="31.33203125" style="27" customWidth="1"/>
    <col min="10487" max="10487" width="12.5" style="27" customWidth="1"/>
    <col min="10488" max="10488" width="14.5" style="27" customWidth="1"/>
    <col min="10489" max="10489" width="9.33203125" style="27"/>
    <col min="10490" max="10490" width="17" style="27" customWidth="1"/>
    <col min="10491" max="10495" width="0" style="27" hidden="1" customWidth="1"/>
    <col min="10496" max="10735" width="9.33203125" style="27"/>
    <col min="10736" max="10736" width="5" style="27" customWidth="1"/>
    <col min="10737" max="10737" width="12" style="27" customWidth="1"/>
    <col min="10738" max="10738" width="9.33203125" style="27"/>
    <col min="10739" max="10739" width="11.6640625" style="27" customWidth="1"/>
    <col min="10740" max="10740" width="34.6640625" style="27" customWidth="1"/>
    <col min="10741" max="10741" width="59.5" style="27" customWidth="1"/>
    <col min="10742" max="10742" width="31.33203125" style="27" customWidth="1"/>
    <col min="10743" max="10743" width="12.5" style="27" customWidth="1"/>
    <col min="10744" max="10744" width="14.5" style="27" customWidth="1"/>
    <col min="10745" max="10745" width="9.33203125" style="27"/>
    <col min="10746" max="10746" width="17" style="27" customWidth="1"/>
    <col min="10747" max="10751" width="0" style="27" hidden="1" customWidth="1"/>
    <col min="10752" max="10991" width="9.33203125" style="27"/>
    <col min="10992" max="10992" width="5" style="27" customWidth="1"/>
    <col min="10993" max="10993" width="12" style="27" customWidth="1"/>
    <col min="10994" max="10994" width="9.33203125" style="27"/>
    <col min="10995" max="10995" width="11.6640625" style="27" customWidth="1"/>
    <col min="10996" max="10996" width="34.6640625" style="27" customWidth="1"/>
    <col min="10997" max="10997" width="59.5" style="27" customWidth="1"/>
    <col min="10998" max="10998" width="31.33203125" style="27" customWidth="1"/>
    <col min="10999" max="10999" width="12.5" style="27" customWidth="1"/>
    <col min="11000" max="11000" width="14.5" style="27" customWidth="1"/>
    <col min="11001" max="11001" width="9.33203125" style="27"/>
    <col min="11002" max="11002" width="17" style="27" customWidth="1"/>
    <col min="11003" max="11007" width="0" style="27" hidden="1" customWidth="1"/>
    <col min="11008" max="11247" width="9.33203125" style="27"/>
    <col min="11248" max="11248" width="5" style="27" customWidth="1"/>
    <col min="11249" max="11249" width="12" style="27" customWidth="1"/>
    <col min="11250" max="11250" width="9.33203125" style="27"/>
    <col min="11251" max="11251" width="11.6640625" style="27" customWidth="1"/>
    <col min="11252" max="11252" width="34.6640625" style="27" customWidth="1"/>
    <col min="11253" max="11253" width="59.5" style="27" customWidth="1"/>
    <col min="11254" max="11254" width="31.33203125" style="27" customWidth="1"/>
    <col min="11255" max="11255" width="12.5" style="27" customWidth="1"/>
    <col min="11256" max="11256" width="14.5" style="27" customWidth="1"/>
    <col min="11257" max="11257" width="9.33203125" style="27"/>
    <col min="11258" max="11258" width="17" style="27" customWidth="1"/>
    <col min="11259" max="11263" width="0" style="27" hidden="1" customWidth="1"/>
    <col min="11264" max="11503" width="9.33203125" style="27"/>
    <col min="11504" max="11504" width="5" style="27" customWidth="1"/>
    <col min="11505" max="11505" width="12" style="27" customWidth="1"/>
    <col min="11506" max="11506" width="9.33203125" style="27"/>
    <col min="11507" max="11507" width="11.6640625" style="27" customWidth="1"/>
    <col min="11508" max="11508" width="34.6640625" style="27" customWidth="1"/>
    <col min="11509" max="11509" width="59.5" style="27" customWidth="1"/>
    <col min="11510" max="11510" width="31.33203125" style="27" customWidth="1"/>
    <col min="11511" max="11511" width="12.5" style="27" customWidth="1"/>
    <col min="11512" max="11512" width="14.5" style="27" customWidth="1"/>
    <col min="11513" max="11513" width="9.33203125" style="27"/>
    <col min="11514" max="11514" width="17" style="27" customWidth="1"/>
    <col min="11515" max="11519" width="0" style="27" hidden="1" customWidth="1"/>
    <col min="11520" max="11759" width="9.33203125" style="27"/>
    <col min="11760" max="11760" width="5" style="27" customWidth="1"/>
    <col min="11761" max="11761" width="12" style="27" customWidth="1"/>
    <col min="11762" max="11762" width="9.33203125" style="27"/>
    <col min="11763" max="11763" width="11.6640625" style="27" customWidth="1"/>
    <col min="11764" max="11764" width="34.6640625" style="27" customWidth="1"/>
    <col min="11765" max="11765" width="59.5" style="27" customWidth="1"/>
    <col min="11766" max="11766" width="31.33203125" style="27" customWidth="1"/>
    <col min="11767" max="11767" width="12.5" style="27" customWidth="1"/>
    <col min="11768" max="11768" width="14.5" style="27" customWidth="1"/>
    <col min="11769" max="11769" width="9.33203125" style="27"/>
    <col min="11770" max="11770" width="17" style="27" customWidth="1"/>
    <col min="11771" max="11775" width="0" style="27" hidden="1" customWidth="1"/>
    <col min="11776" max="12015" width="9.33203125" style="27"/>
    <col min="12016" max="12016" width="5" style="27" customWidth="1"/>
    <col min="12017" max="12017" width="12" style="27" customWidth="1"/>
    <col min="12018" max="12018" width="9.33203125" style="27"/>
    <col min="12019" max="12019" width="11.6640625" style="27" customWidth="1"/>
    <col min="12020" max="12020" width="34.6640625" style="27" customWidth="1"/>
    <col min="12021" max="12021" width="59.5" style="27" customWidth="1"/>
    <col min="12022" max="12022" width="31.33203125" style="27" customWidth="1"/>
    <col min="12023" max="12023" width="12.5" style="27" customWidth="1"/>
    <col min="12024" max="12024" width="14.5" style="27" customWidth="1"/>
    <col min="12025" max="12025" width="9.33203125" style="27"/>
    <col min="12026" max="12026" width="17" style="27" customWidth="1"/>
    <col min="12027" max="12031" width="0" style="27" hidden="1" customWidth="1"/>
    <col min="12032" max="12271" width="9.33203125" style="27"/>
    <col min="12272" max="12272" width="5" style="27" customWidth="1"/>
    <col min="12273" max="12273" width="12" style="27" customWidth="1"/>
    <col min="12274" max="12274" width="9.33203125" style="27"/>
    <col min="12275" max="12275" width="11.6640625" style="27" customWidth="1"/>
    <col min="12276" max="12276" width="34.6640625" style="27" customWidth="1"/>
    <col min="12277" max="12277" width="59.5" style="27" customWidth="1"/>
    <col min="12278" max="12278" width="31.33203125" style="27" customWidth="1"/>
    <col min="12279" max="12279" width="12.5" style="27" customWidth="1"/>
    <col min="12280" max="12280" width="14.5" style="27" customWidth="1"/>
    <col min="12281" max="12281" width="9.33203125" style="27"/>
    <col min="12282" max="12282" width="17" style="27" customWidth="1"/>
    <col min="12283" max="12287" width="0" style="27" hidden="1" customWidth="1"/>
    <col min="12288" max="12527" width="9.33203125" style="27"/>
    <col min="12528" max="12528" width="5" style="27" customWidth="1"/>
    <col min="12529" max="12529" width="12" style="27" customWidth="1"/>
    <col min="12530" max="12530" width="9.33203125" style="27"/>
    <col min="12531" max="12531" width="11.6640625" style="27" customWidth="1"/>
    <col min="12532" max="12532" width="34.6640625" style="27" customWidth="1"/>
    <col min="12533" max="12533" width="59.5" style="27" customWidth="1"/>
    <col min="12534" max="12534" width="31.33203125" style="27" customWidth="1"/>
    <col min="12535" max="12535" width="12.5" style="27" customWidth="1"/>
    <col min="12536" max="12536" width="14.5" style="27" customWidth="1"/>
    <col min="12537" max="12537" width="9.33203125" style="27"/>
    <col min="12538" max="12538" width="17" style="27" customWidth="1"/>
    <col min="12539" max="12543" width="0" style="27" hidden="1" customWidth="1"/>
    <col min="12544" max="12783" width="9.33203125" style="27"/>
    <col min="12784" max="12784" width="5" style="27" customWidth="1"/>
    <col min="12785" max="12785" width="12" style="27" customWidth="1"/>
    <col min="12786" max="12786" width="9.33203125" style="27"/>
    <col min="12787" max="12787" width="11.6640625" style="27" customWidth="1"/>
    <col min="12788" max="12788" width="34.6640625" style="27" customWidth="1"/>
    <col min="12789" max="12789" width="59.5" style="27" customWidth="1"/>
    <col min="12790" max="12790" width="31.33203125" style="27" customWidth="1"/>
    <col min="12791" max="12791" width="12.5" style="27" customWidth="1"/>
    <col min="12792" max="12792" width="14.5" style="27" customWidth="1"/>
    <col min="12793" max="12793" width="9.33203125" style="27"/>
    <col min="12794" max="12794" width="17" style="27" customWidth="1"/>
    <col min="12795" max="12799" width="0" style="27" hidden="1" customWidth="1"/>
    <col min="12800" max="13039" width="9.33203125" style="27"/>
    <col min="13040" max="13040" width="5" style="27" customWidth="1"/>
    <col min="13041" max="13041" width="12" style="27" customWidth="1"/>
    <col min="13042" max="13042" width="9.33203125" style="27"/>
    <col min="13043" max="13043" width="11.6640625" style="27" customWidth="1"/>
    <col min="13044" max="13044" width="34.6640625" style="27" customWidth="1"/>
    <col min="13045" max="13045" width="59.5" style="27" customWidth="1"/>
    <col min="13046" max="13046" width="31.33203125" style="27" customWidth="1"/>
    <col min="13047" max="13047" width="12.5" style="27" customWidth="1"/>
    <col min="13048" max="13048" width="14.5" style="27" customWidth="1"/>
    <col min="13049" max="13049" width="9.33203125" style="27"/>
    <col min="13050" max="13050" width="17" style="27" customWidth="1"/>
    <col min="13051" max="13055" width="0" style="27" hidden="1" customWidth="1"/>
    <col min="13056" max="13295" width="9.33203125" style="27"/>
    <col min="13296" max="13296" width="5" style="27" customWidth="1"/>
    <col min="13297" max="13297" width="12" style="27" customWidth="1"/>
    <col min="13298" max="13298" width="9.33203125" style="27"/>
    <col min="13299" max="13299" width="11.6640625" style="27" customWidth="1"/>
    <col min="13300" max="13300" width="34.6640625" style="27" customWidth="1"/>
    <col min="13301" max="13301" width="59.5" style="27" customWidth="1"/>
    <col min="13302" max="13302" width="31.33203125" style="27" customWidth="1"/>
    <col min="13303" max="13303" width="12.5" style="27" customWidth="1"/>
    <col min="13304" max="13304" width="14.5" style="27" customWidth="1"/>
    <col min="13305" max="13305" width="9.33203125" style="27"/>
    <col min="13306" max="13306" width="17" style="27" customWidth="1"/>
    <col min="13307" max="13311" width="0" style="27" hidden="1" customWidth="1"/>
    <col min="13312" max="13551" width="9.33203125" style="27"/>
    <col min="13552" max="13552" width="5" style="27" customWidth="1"/>
    <col min="13553" max="13553" width="12" style="27" customWidth="1"/>
    <col min="13554" max="13554" width="9.33203125" style="27"/>
    <col min="13555" max="13555" width="11.6640625" style="27" customWidth="1"/>
    <col min="13556" max="13556" width="34.6640625" style="27" customWidth="1"/>
    <col min="13557" max="13557" width="59.5" style="27" customWidth="1"/>
    <col min="13558" max="13558" width="31.33203125" style="27" customWidth="1"/>
    <col min="13559" max="13559" width="12.5" style="27" customWidth="1"/>
    <col min="13560" max="13560" width="14.5" style="27" customWidth="1"/>
    <col min="13561" max="13561" width="9.33203125" style="27"/>
    <col min="13562" max="13562" width="17" style="27" customWidth="1"/>
    <col min="13563" max="13567" width="0" style="27" hidden="1" customWidth="1"/>
    <col min="13568" max="13807" width="9.33203125" style="27"/>
    <col min="13808" max="13808" width="5" style="27" customWidth="1"/>
    <col min="13809" max="13809" width="12" style="27" customWidth="1"/>
    <col min="13810" max="13810" width="9.33203125" style="27"/>
    <col min="13811" max="13811" width="11.6640625" style="27" customWidth="1"/>
    <col min="13812" max="13812" width="34.6640625" style="27" customWidth="1"/>
    <col min="13813" max="13813" width="59.5" style="27" customWidth="1"/>
    <col min="13814" max="13814" width="31.33203125" style="27" customWidth="1"/>
    <col min="13815" max="13815" width="12.5" style="27" customWidth="1"/>
    <col min="13816" max="13816" width="14.5" style="27" customWidth="1"/>
    <col min="13817" max="13817" width="9.33203125" style="27"/>
    <col min="13818" max="13818" width="17" style="27" customWidth="1"/>
    <col min="13819" max="13823" width="0" style="27" hidden="1" customWidth="1"/>
    <col min="13824" max="14063" width="9.33203125" style="27"/>
    <col min="14064" max="14064" width="5" style="27" customWidth="1"/>
    <col min="14065" max="14065" width="12" style="27" customWidth="1"/>
    <col min="14066" max="14066" width="9.33203125" style="27"/>
    <col min="14067" max="14067" width="11.6640625" style="27" customWidth="1"/>
    <col min="14068" max="14068" width="34.6640625" style="27" customWidth="1"/>
    <col min="14069" max="14069" width="59.5" style="27" customWidth="1"/>
    <col min="14070" max="14070" width="31.33203125" style="27" customWidth="1"/>
    <col min="14071" max="14071" width="12.5" style="27" customWidth="1"/>
    <col min="14072" max="14072" width="14.5" style="27" customWidth="1"/>
    <col min="14073" max="14073" width="9.33203125" style="27"/>
    <col min="14074" max="14074" width="17" style="27" customWidth="1"/>
    <col min="14075" max="14079" width="0" style="27" hidden="1" customWidth="1"/>
    <col min="14080" max="14319" width="9.33203125" style="27"/>
    <col min="14320" max="14320" width="5" style="27" customWidth="1"/>
    <col min="14321" max="14321" width="12" style="27" customWidth="1"/>
    <col min="14322" max="14322" width="9.33203125" style="27"/>
    <col min="14323" max="14323" width="11.6640625" style="27" customWidth="1"/>
    <col min="14324" max="14324" width="34.6640625" style="27" customWidth="1"/>
    <col min="14325" max="14325" width="59.5" style="27" customWidth="1"/>
    <col min="14326" max="14326" width="31.33203125" style="27" customWidth="1"/>
    <col min="14327" max="14327" width="12.5" style="27" customWidth="1"/>
    <col min="14328" max="14328" width="14.5" style="27" customWidth="1"/>
    <col min="14329" max="14329" width="9.33203125" style="27"/>
    <col min="14330" max="14330" width="17" style="27" customWidth="1"/>
    <col min="14331" max="14335" width="0" style="27" hidden="1" customWidth="1"/>
    <col min="14336" max="14575" width="9.33203125" style="27"/>
    <col min="14576" max="14576" width="5" style="27" customWidth="1"/>
    <col min="14577" max="14577" width="12" style="27" customWidth="1"/>
    <col min="14578" max="14578" width="9.33203125" style="27"/>
    <col min="14579" max="14579" width="11.6640625" style="27" customWidth="1"/>
    <col min="14580" max="14580" width="34.6640625" style="27" customWidth="1"/>
    <col min="14581" max="14581" width="59.5" style="27" customWidth="1"/>
    <col min="14582" max="14582" width="31.33203125" style="27" customWidth="1"/>
    <col min="14583" max="14583" width="12.5" style="27" customWidth="1"/>
    <col min="14584" max="14584" width="14.5" style="27" customWidth="1"/>
    <col min="14585" max="14585" width="9.33203125" style="27"/>
    <col min="14586" max="14586" width="17" style="27" customWidth="1"/>
    <col min="14587" max="14591" width="0" style="27" hidden="1" customWidth="1"/>
    <col min="14592" max="14831" width="9.33203125" style="27"/>
    <col min="14832" max="14832" width="5" style="27" customWidth="1"/>
    <col min="14833" max="14833" width="12" style="27" customWidth="1"/>
    <col min="14834" max="14834" width="9.33203125" style="27"/>
    <col min="14835" max="14835" width="11.6640625" style="27" customWidth="1"/>
    <col min="14836" max="14836" width="34.6640625" style="27" customWidth="1"/>
    <col min="14837" max="14837" width="59.5" style="27" customWidth="1"/>
    <col min="14838" max="14838" width="31.33203125" style="27" customWidth="1"/>
    <col min="14839" max="14839" width="12.5" style="27" customWidth="1"/>
    <col min="14840" max="14840" width="14.5" style="27" customWidth="1"/>
    <col min="14841" max="14841" width="9.33203125" style="27"/>
    <col min="14842" max="14842" width="17" style="27" customWidth="1"/>
    <col min="14843" max="14847" width="0" style="27" hidden="1" customWidth="1"/>
    <col min="14848" max="15087" width="9.33203125" style="27"/>
    <col min="15088" max="15088" width="5" style="27" customWidth="1"/>
    <col min="15089" max="15089" width="12" style="27" customWidth="1"/>
    <col min="15090" max="15090" width="9.33203125" style="27"/>
    <col min="15091" max="15091" width="11.6640625" style="27" customWidth="1"/>
    <col min="15092" max="15092" width="34.6640625" style="27" customWidth="1"/>
    <col min="15093" max="15093" width="59.5" style="27" customWidth="1"/>
    <col min="15094" max="15094" width="31.33203125" style="27" customWidth="1"/>
    <col min="15095" max="15095" width="12.5" style="27" customWidth="1"/>
    <col min="15096" max="15096" width="14.5" style="27" customWidth="1"/>
    <col min="15097" max="15097" width="9.33203125" style="27"/>
    <col min="15098" max="15098" width="17" style="27" customWidth="1"/>
    <col min="15099" max="15103" width="0" style="27" hidden="1" customWidth="1"/>
    <col min="15104" max="15343" width="9.33203125" style="27"/>
    <col min="15344" max="15344" width="5" style="27" customWidth="1"/>
    <col min="15345" max="15345" width="12" style="27" customWidth="1"/>
    <col min="15346" max="15346" width="9.33203125" style="27"/>
    <col min="15347" max="15347" width="11.6640625" style="27" customWidth="1"/>
    <col min="15348" max="15348" width="34.6640625" style="27" customWidth="1"/>
    <col min="15349" max="15349" width="59.5" style="27" customWidth="1"/>
    <col min="15350" max="15350" width="31.33203125" style="27" customWidth="1"/>
    <col min="15351" max="15351" width="12.5" style="27" customWidth="1"/>
    <col min="15352" max="15352" width="14.5" style="27" customWidth="1"/>
    <col min="15353" max="15353" width="9.33203125" style="27"/>
    <col min="15354" max="15354" width="17" style="27" customWidth="1"/>
    <col min="15355" max="15359" width="0" style="27" hidden="1" customWidth="1"/>
    <col min="15360" max="15599" width="9.33203125" style="27"/>
    <col min="15600" max="15600" width="5" style="27" customWidth="1"/>
    <col min="15601" max="15601" width="12" style="27" customWidth="1"/>
    <col min="15602" max="15602" width="9.33203125" style="27"/>
    <col min="15603" max="15603" width="11.6640625" style="27" customWidth="1"/>
    <col min="15604" max="15604" width="34.6640625" style="27" customWidth="1"/>
    <col min="15605" max="15605" width="59.5" style="27" customWidth="1"/>
    <col min="15606" max="15606" width="31.33203125" style="27" customWidth="1"/>
    <col min="15607" max="15607" width="12.5" style="27" customWidth="1"/>
    <col min="15608" max="15608" width="14.5" style="27" customWidth="1"/>
    <col min="15609" max="15609" width="9.33203125" style="27"/>
    <col min="15610" max="15610" width="17" style="27" customWidth="1"/>
    <col min="15611" max="15615" width="0" style="27" hidden="1" customWidth="1"/>
    <col min="15616" max="15855" width="9.33203125" style="27"/>
    <col min="15856" max="15856" width="5" style="27" customWidth="1"/>
    <col min="15857" max="15857" width="12" style="27" customWidth="1"/>
    <col min="15858" max="15858" width="9.33203125" style="27"/>
    <col min="15859" max="15859" width="11.6640625" style="27" customWidth="1"/>
    <col min="15860" max="15860" width="34.6640625" style="27" customWidth="1"/>
    <col min="15861" max="15861" width="59.5" style="27" customWidth="1"/>
    <col min="15862" max="15862" width="31.33203125" style="27" customWidth="1"/>
    <col min="15863" max="15863" width="12.5" style="27" customWidth="1"/>
    <col min="15864" max="15864" width="14.5" style="27" customWidth="1"/>
    <col min="15865" max="15865" width="9.33203125" style="27"/>
    <col min="15866" max="15866" width="17" style="27" customWidth="1"/>
    <col min="15867" max="15871" width="0" style="27" hidden="1" customWidth="1"/>
    <col min="15872" max="16111" width="9.33203125" style="27"/>
    <col min="16112" max="16112" width="5" style="27" customWidth="1"/>
    <col min="16113" max="16113" width="12" style="27" customWidth="1"/>
    <col min="16114" max="16114" width="9.33203125" style="27"/>
    <col min="16115" max="16115" width="11.6640625" style="27" customWidth="1"/>
    <col min="16116" max="16116" width="34.6640625" style="27" customWidth="1"/>
    <col min="16117" max="16117" width="59.5" style="27" customWidth="1"/>
    <col min="16118" max="16118" width="31.33203125" style="27" customWidth="1"/>
    <col min="16119" max="16119" width="12.5" style="27" customWidth="1"/>
    <col min="16120" max="16120" width="14.5" style="27" customWidth="1"/>
    <col min="16121" max="16121" width="9.33203125" style="27"/>
    <col min="16122" max="16122" width="17" style="27" customWidth="1"/>
    <col min="16123" max="16127" width="0" style="27" hidden="1" customWidth="1"/>
    <col min="16128" max="16384" width="9.33203125" style="27"/>
  </cols>
  <sheetData>
    <row r="1" spans="1:9" ht="15.75">
      <c r="A1" s="253"/>
      <c r="B1" s="253"/>
      <c r="C1" s="253"/>
      <c r="D1" s="253"/>
      <c r="E1" s="253"/>
      <c r="F1" s="27"/>
      <c r="G1" s="253" t="s">
        <v>117</v>
      </c>
      <c r="H1" s="253"/>
      <c r="I1" s="253"/>
    </row>
    <row r="2" spans="1:9" ht="15.75" customHeight="1">
      <c r="A2" s="255"/>
      <c r="B2" s="255"/>
      <c r="C2" s="255"/>
      <c r="D2" s="255"/>
      <c r="E2" s="255"/>
      <c r="F2" s="27"/>
      <c r="G2" s="255" t="s">
        <v>211</v>
      </c>
      <c r="H2" s="255"/>
      <c r="I2" s="255"/>
    </row>
    <row r="3" spans="1:9" ht="15.75" customHeight="1">
      <c r="A3" s="255"/>
      <c r="B3" s="255"/>
      <c r="C3" s="255"/>
      <c r="D3" s="255"/>
      <c r="E3" s="255"/>
      <c r="F3" s="27"/>
      <c r="G3" s="255"/>
      <c r="H3" s="255"/>
      <c r="I3" s="255"/>
    </row>
    <row r="4" spans="1:9" ht="23.25" customHeight="1">
      <c r="A4" s="254"/>
      <c r="B4" s="254"/>
      <c r="C4" s="254"/>
      <c r="D4" s="254"/>
      <c r="E4" s="254"/>
      <c r="F4" s="27"/>
      <c r="G4" s="254" t="s">
        <v>153</v>
      </c>
      <c r="H4" s="254"/>
      <c r="I4" s="254"/>
    </row>
    <row r="5" spans="1:9" ht="21" customHeight="1">
      <c r="A5" s="254"/>
      <c r="B5" s="254"/>
      <c r="C5" s="254"/>
      <c r="D5" s="254"/>
      <c r="E5" s="254"/>
      <c r="F5" s="27"/>
      <c r="G5" s="254" t="s">
        <v>198</v>
      </c>
      <c r="H5" s="254"/>
      <c r="I5" s="254"/>
    </row>
    <row r="6" spans="1:9" ht="33.75" customHeight="1"/>
    <row r="7" spans="1:9" ht="37.5" customHeight="1">
      <c r="A7" s="259" t="s">
        <v>265</v>
      </c>
      <c r="B7" s="259"/>
      <c r="C7" s="259"/>
      <c r="D7" s="259"/>
      <c r="E7" s="259"/>
      <c r="F7" s="259"/>
      <c r="G7" s="259"/>
      <c r="H7" s="259"/>
      <c r="I7" s="259"/>
    </row>
    <row r="8" spans="1:9" ht="15.75">
      <c r="A8" s="253" t="s">
        <v>156</v>
      </c>
      <c r="B8" s="253"/>
      <c r="C8" s="253"/>
      <c r="D8" s="253"/>
      <c r="E8" s="253"/>
      <c r="F8" s="253"/>
      <c r="G8" s="253"/>
      <c r="H8" s="253"/>
      <c r="I8" s="253"/>
    </row>
    <row r="9" spans="1:9" ht="48.75" customHeight="1">
      <c r="A9" s="256" t="s">
        <v>218</v>
      </c>
      <c r="B9" s="256"/>
      <c r="C9" s="256"/>
      <c r="D9" s="256"/>
      <c r="E9" s="256"/>
      <c r="F9" s="256"/>
      <c r="G9" s="256"/>
      <c r="H9" s="256"/>
      <c r="I9" s="256"/>
    </row>
    <row r="10" spans="1:9" ht="12.75" customHeight="1">
      <c r="A10" s="260" t="s">
        <v>7</v>
      </c>
      <c r="B10" s="260" t="s">
        <v>201</v>
      </c>
      <c r="C10" s="260"/>
      <c r="D10" s="260" t="s">
        <v>8</v>
      </c>
      <c r="E10" s="260" t="s">
        <v>9</v>
      </c>
      <c r="F10" s="260" t="s">
        <v>10</v>
      </c>
      <c r="G10" s="260" t="s">
        <v>157</v>
      </c>
      <c r="H10" s="260" t="s">
        <v>11</v>
      </c>
      <c r="I10" s="260" t="s">
        <v>12</v>
      </c>
    </row>
    <row r="11" spans="1:9">
      <c r="A11" s="260"/>
      <c r="B11" s="29" t="s">
        <v>13</v>
      </c>
      <c r="C11" s="29" t="s">
        <v>14</v>
      </c>
      <c r="D11" s="260"/>
      <c r="E11" s="260"/>
      <c r="F11" s="260"/>
      <c r="G11" s="260"/>
      <c r="H11" s="260"/>
      <c r="I11" s="260"/>
    </row>
    <row r="12" spans="1:9" ht="17.25" customHeight="1">
      <c r="A12" s="260"/>
      <c r="B12" s="29" t="s">
        <v>15</v>
      </c>
      <c r="C12" s="29" t="s">
        <v>15</v>
      </c>
      <c r="D12" s="260"/>
      <c r="E12" s="260"/>
      <c r="F12" s="260"/>
      <c r="G12" s="260"/>
      <c r="H12" s="260"/>
      <c r="I12" s="260"/>
    </row>
    <row r="13" spans="1:9" ht="14.25" customHeight="1">
      <c r="A13" s="30">
        <v>1</v>
      </c>
      <c r="B13" s="30">
        <v>2</v>
      </c>
      <c r="C13" s="30">
        <v>3</v>
      </c>
      <c r="D13" s="30">
        <v>4</v>
      </c>
      <c r="E13" s="30">
        <v>5</v>
      </c>
      <c r="F13" s="30">
        <v>6</v>
      </c>
      <c r="G13" s="30">
        <v>7</v>
      </c>
      <c r="H13" s="30">
        <v>8</v>
      </c>
      <c r="I13" s="30">
        <v>9</v>
      </c>
    </row>
    <row r="14" spans="1:9" ht="14.25">
      <c r="A14" s="248" t="s">
        <v>237</v>
      </c>
      <c r="B14" s="248"/>
      <c r="C14" s="248"/>
      <c r="D14" s="248"/>
      <c r="E14" s="248"/>
      <c r="F14" s="248"/>
      <c r="G14" s="248"/>
      <c r="H14" s="248"/>
      <c r="I14" s="248"/>
    </row>
    <row r="15" spans="1:9" ht="30">
      <c r="A15" s="241">
        <v>1</v>
      </c>
      <c r="B15" s="241" t="s">
        <v>135</v>
      </c>
      <c r="C15" s="249" t="s">
        <v>238</v>
      </c>
      <c r="D15" s="241">
        <v>462</v>
      </c>
      <c r="E15" s="244" t="s">
        <v>203</v>
      </c>
      <c r="F15" s="174" t="s">
        <v>250</v>
      </c>
      <c r="G15" s="25" t="s">
        <v>266</v>
      </c>
      <c r="H15" s="26" t="s">
        <v>134</v>
      </c>
      <c r="I15" s="171">
        <v>1854.86</v>
      </c>
    </row>
    <row r="16" spans="1:9" ht="15">
      <c r="A16" s="242"/>
      <c r="B16" s="242"/>
      <c r="C16" s="249"/>
      <c r="D16" s="242"/>
      <c r="E16" s="245"/>
      <c r="F16" s="25" t="s">
        <v>155</v>
      </c>
      <c r="G16" s="25" t="s">
        <v>267</v>
      </c>
      <c r="H16" s="26" t="s">
        <v>23</v>
      </c>
      <c r="I16" s="171">
        <v>1.113</v>
      </c>
    </row>
    <row r="17" spans="1:9" ht="33.75" customHeight="1">
      <c r="A17" s="242"/>
      <c r="B17" s="242"/>
      <c r="C17" s="249"/>
      <c r="D17" s="242"/>
      <c r="E17" s="245"/>
      <c r="F17" s="31" t="s">
        <v>207</v>
      </c>
      <c r="G17" s="32" t="s">
        <v>266</v>
      </c>
      <c r="H17" s="31" t="s">
        <v>88</v>
      </c>
      <c r="I17" s="172">
        <v>1854.86</v>
      </c>
    </row>
    <row r="18" spans="1:9" ht="18">
      <c r="A18" s="243"/>
      <c r="B18" s="243"/>
      <c r="C18" s="249"/>
      <c r="D18" s="243"/>
      <c r="E18" s="246"/>
      <c r="F18" s="175" t="s">
        <v>251</v>
      </c>
      <c r="G18" s="25" t="s">
        <v>268</v>
      </c>
      <c r="H18" s="26" t="s">
        <v>134</v>
      </c>
      <c r="I18" s="174">
        <v>231</v>
      </c>
    </row>
    <row r="19" spans="1:9" ht="14.25">
      <c r="A19" s="248" t="s">
        <v>239</v>
      </c>
      <c r="B19" s="248"/>
      <c r="C19" s="248"/>
      <c r="D19" s="248"/>
      <c r="E19" s="248"/>
      <c r="F19" s="248"/>
      <c r="G19" s="248"/>
      <c r="H19" s="248"/>
      <c r="I19" s="248"/>
    </row>
    <row r="20" spans="1:9" ht="30">
      <c r="A20" s="241">
        <v>2</v>
      </c>
      <c r="B20" s="241" t="s">
        <v>135</v>
      </c>
      <c r="C20" s="249" t="s">
        <v>253</v>
      </c>
      <c r="D20" s="241">
        <v>260</v>
      </c>
      <c r="E20" s="244" t="s">
        <v>203</v>
      </c>
      <c r="F20" s="174" t="s">
        <v>250</v>
      </c>
      <c r="G20" s="25" t="s">
        <v>269</v>
      </c>
      <c r="H20" s="26" t="s">
        <v>134</v>
      </c>
      <c r="I20" s="171">
        <v>1071.31</v>
      </c>
    </row>
    <row r="21" spans="1:9" ht="15">
      <c r="A21" s="242"/>
      <c r="B21" s="242"/>
      <c r="C21" s="249"/>
      <c r="D21" s="242"/>
      <c r="E21" s="245"/>
      <c r="F21" s="25" t="s">
        <v>155</v>
      </c>
      <c r="G21" s="25" t="s">
        <v>270</v>
      </c>
      <c r="H21" s="26" t="s">
        <v>23</v>
      </c>
      <c r="I21" s="171">
        <v>0.64300000000000002</v>
      </c>
    </row>
    <row r="22" spans="1:9" ht="33.75" customHeight="1">
      <c r="A22" s="242"/>
      <c r="B22" s="242"/>
      <c r="C22" s="249"/>
      <c r="D22" s="242"/>
      <c r="E22" s="245"/>
      <c r="F22" s="31" t="s">
        <v>207</v>
      </c>
      <c r="G22" s="32" t="s">
        <v>269</v>
      </c>
      <c r="H22" s="31" t="s">
        <v>88</v>
      </c>
      <c r="I22" s="172">
        <v>1071.31</v>
      </c>
    </row>
    <row r="23" spans="1:9" ht="18">
      <c r="A23" s="243"/>
      <c r="B23" s="243"/>
      <c r="C23" s="249"/>
      <c r="D23" s="243"/>
      <c r="E23" s="246"/>
      <c r="F23" s="175" t="s">
        <v>251</v>
      </c>
      <c r="G23" s="25" t="s">
        <v>271</v>
      </c>
      <c r="H23" s="26" t="s">
        <v>134</v>
      </c>
      <c r="I23" s="174">
        <v>130</v>
      </c>
    </row>
    <row r="24" spans="1:9" ht="15">
      <c r="A24" s="241">
        <v>3</v>
      </c>
      <c r="B24" s="241" t="s">
        <v>252</v>
      </c>
      <c r="C24" s="241"/>
      <c r="D24" s="241"/>
      <c r="E24" s="244" t="s">
        <v>220</v>
      </c>
      <c r="F24" s="247" t="s">
        <v>221</v>
      </c>
      <c r="G24" s="25" t="s">
        <v>272</v>
      </c>
      <c r="H24" s="26" t="s">
        <v>222</v>
      </c>
      <c r="I24" s="174">
        <v>3</v>
      </c>
    </row>
    <row r="25" spans="1:9" ht="15">
      <c r="A25" s="242"/>
      <c r="B25" s="242"/>
      <c r="C25" s="242"/>
      <c r="D25" s="242"/>
      <c r="E25" s="245"/>
      <c r="F25" s="247"/>
      <c r="G25" s="25" t="s">
        <v>273</v>
      </c>
      <c r="H25" s="26" t="s">
        <v>100</v>
      </c>
      <c r="I25" s="174">
        <v>4.8000000000000001E-2</v>
      </c>
    </row>
    <row r="26" spans="1:9" ht="15">
      <c r="A26" s="242"/>
      <c r="B26" s="242"/>
      <c r="C26" s="242"/>
      <c r="D26" s="242"/>
      <c r="E26" s="245"/>
      <c r="F26" s="182" t="s">
        <v>223</v>
      </c>
      <c r="G26" s="183" t="s">
        <v>274</v>
      </c>
      <c r="H26" s="182" t="s">
        <v>222</v>
      </c>
      <c r="I26" s="184">
        <v>1</v>
      </c>
    </row>
    <row r="27" spans="1:9" ht="15">
      <c r="A27" s="242"/>
      <c r="B27" s="242"/>
      <c r="C27" s="242"/>
      <c r="D27" s="242"/>
      <c r="E27" s="245"/>
      <c r="F27" s="182" t="s">
        <v>232</v>
      </c>
      <c r="G27" s="183" t="s">
        <v>274</v>
      </c>
      <c r="H27" s="182" t="s">
        <v>222</v>
      </c>
      <c r="I27" s="184">
        <v>1</v>
      </c>
    </row>
    <row r="28" spans="1:9" ht="15">
      <c r="A28" s="243"/>
      <c r="B28" s="243"/>
      <c r="C28" s="243"/>
      <c r="D28" s="243"/>
      <c r="E28" s="246"/>
      <c r="F28" s="185" t="s">
        <v>224</v>
      </c>
      <c r="G28" s="183" t="s">
        <v>274</v>
      </c>
      <c r="H28" s="182" t="s">
        <v>222</v>
      </c>
      <c r="I28" s="184">
        <v>1</v>
      </c>
    </row>
    <row r="29" spans="1:9" ht="15">
      <c r="A29" s="192">
        <v>4</v>
      </c>
      <c r="B29" s="192" t="s">
        <v>253</v>
      </c>
      <c r="C29" s="192"/>
      <c r="D29" s="192"/>
      <c r="E29" s="193"/>
      <c r="F29" s="191" t="s">
        <v>236</v>
      </c>
      <c r="G29" s="25" t="s">
        <v>275</v>
      </c>
      <c r="H29" s="190" t="s">
        <v>16</v>
      </c>
      <c r="I29" s="195">
        <v>4</v>
      </c>
    </row>
    <row r="30" spans="1:9" ht="14.25">
      <c r="A30" s="250" t="s">
        <v>240</v>
      </c>
      <c r="B30" s="251"/>
      <c r="C30" s="251"/>
      <c r="D30" s="251"/>
      <c r="E30" s="251"/>
      <c r="F30" s="251"/>
      <c r="G30" s="251"/>
      <c r="H30" s="251"/>
      <c r="I30" s="252"/>
    </row>
    <row r="31" spans="1:9" ht="18" customHeight="1">
      <c r="A31" s="241">
        <v>5</v>
      </c>
      <c r="B31" s="241" t="s">
        <v>135</v>
      </c>
      <c r="C31" s="249" t="s">
        <v>255</v>
      </c>
      <c r="D31" s="241">
        <v>380</v>
      </c>
      <c r="E31" s="244" t="s">
        <v>203</v>
      </c>
      <c r="F31" s="174" t="s">
        <v>250</v>
      </c>
      <c r="G31" s="25" t="s">
        <v>276</v>
      </c>
      <c r="H31" s="26" t="s">
        <v>134</v>
      </c>
      <c r="I31" s="171">
        <v>1551.31</v>
      </c>
    </row>
    <row r="32" spans="1:9" ht="15">
      <c r="A32" s="242"/>
      <c r="B32" s="242"/>
      <c r="C32" s="249"/>
      <c r="D32" s="242"/>
      <c r="E32" s="245"/>
      <c r="F32" s="25" t="s">
        <v>155</v>
      </c>
      <c r="G32" s="25" t="s">
        <v>277</v>
      </c>
      <c r="H32" s="26" t="s">
        <v>23</v>
      </c>
      <c r="I32" s="171">
        <v>0.93100000000000005</v>
      </c>
    </row>
    <row r="33" spans="1:9" ht="33.75" customHeight="1">
      <c r="A33" s="242"/>
      <c r="B33" s="242"/>
      <c r="C33" s="249"/>
      <c r="D33" s="242"/>
      <c r="E33" s="245"/>
      <c r="F33" s="31" t="s">
        <v>207</v>
      </c>
      <c r="G33" s="32" t="s">
        <v>276</v>
      </c>
      <c r="H33" s="31" t="s">
        <v>88</v>
      </c>
      <c r="I33" s="172">
        <v>1551.31</v>
      </c>
    </row>
    <row r="34" spans="1:9" ht="18">
      <c r="A34" s="243"/>
      <c r="B34" s="243"/>
      <c r="C34" s="249"/>
      <c r="D34" s="243"/>
      <c r="E34" s="246"/>
      <c r="F34" s="175" t="s">
        <v>251</v>
      </c>
      <c r="G34" s="25" t="s">
        <v>278</v>
      </c>
      <c r="H34" s="26" t="s">
        <v>134</v>
      </c>
      <c r="I34" s="174">
        <v>190</v>
      </c>
    </row>
    <row r="35" spans="1:9" ht="15">
      <c r="A35" s="241">
        <v>6</v>
      </c>
      <c r="B35" s="241" t="s">
        <v>254</v>
      </c>
      <c r="C35" s="241"/>
      <c r="D35" s="241"/>
      <c r="E35" s="244" t="s">
        <v>220</v>
      </c>
      <c r="F35" s="247" t="s">
        <v>221</v>
      </c>
      <c r="G35" s="25" t="s">
        <v>272</v>
      </c>
      <c r="H35" s="26" t="s">
        <v>222</v>
      </c>
      <c r="I35" s="174">
        <v>3</v>
      </c>
    </row>
    <row r="36" spans="1:9" ht="15">
      <c r="A36" s="242"/>
      <c r="B36" s="242"/>
      <c r="C36" s="242"/>
      <c r="D36" s="242"/>
      <c r="E36" s="245"/>
      <c r="F36" s="247"/>
      <c r="G36" s="25" t="s">
        <v>273</v>
      </c>
      <c r="H36" s="26" t="s">
        <v>100</v>
      </c>
      <c r="I36" s="174">
        <v>4.8000000000000001E-2</v>
      </c>
    </row>
    <row r="37" spans="1:9" ht="15">
      <c r="A37" s="242"/>
      <c r="B37" s="242"/>
      <c r="C37" s="242"/>
      <c r="D37" s="242"/>
      <c r="E37" s="245"/>
      <c r="F37" s="182" t="s">
        <v>223</v>
      </c>
      <c r="G37" s="183" t="s">
        <v>274</v>
      </c>
      <c r="H37" s="182" t="s">
        <v>222</v>
      </c>
      <c r="I37" s="184">
        <v>1</v>
      </c>
    </row>
    <row r="38" spans="1:9" ht="15">
      <c r="A38" s="242"/>
      <c r="B38" s="242"/>
      <c r="C38" s="242"/>
      <c r="D38" s="242"/>
      <c r="E38" s="245"/>
      <c r="F38" s="182" t="s">
        <v>232</v>
      </c>
      <c r="G38" s="183" t="s">
        <v>274</v>
      </c>
      <c r="H38" s="182" t="s">
        <v>222</v>
      </c>
      <c r="I38" s="184">
        <v>1</v>
      </c>
    </row>
    <row r="39" spans="1:9" ht="15">
      <c r="A39" s="243"/>
      <c r="B39" s="243"/>
      <c r="C39" s="243"/>
      <c r="D39" s="243"/>
      <c r="E39" s="246"/>
      <c r="F39" s="185" t="s">
        <v>224</v>
      </c>
      <c r="G39" s="183" t="s">
        <v>274</v>
      </c>
      <c r="H39" s="182" t="s">
        <v>222</v>
      </c>
      <c r="I39" s="184">
        <v>1</v>
      </c>
    </row>
    <row r="40" spans="1:9" ht="15">
      <c r="A40" s="192">
        <v>7</v>
      </c>
      <c r="B40" s="192" t="s">
        <v>255</v>
      </c>
      <c r="C40" s="192"/>
      <c r="D40" s="192"/>
      <c r="E40" s="193"/>
      <c r="F40" s="191" t="s">
        <v>236</v>
      </c>
      <c r="G40" s="25" t="s">
        <v>275</v>
      </c>
      <c r="H40" s="190" t="s">
        <v>16</v>
      </c>
      <c r="I40" s="195">
        <v>4</v>
      </c>
    </row>
    <row r="41" spans="1:9" ht="14.25">
      <c r="A41" s="248" t="s">
        <v>261</v>
      </c>
      <c r="B41" s="248"/>
      <c r="C41" s="248"/>
      <c r="D41" s="248"/>
      <c r="E41" s="248"/>
      <c r="F41" s="248"/>
      <c r="G41" s="248"/>
      <c r="H41" s="248"/>
      <c r="I41" s="248"/>
    </row>
    <row r="42" spans="1:9" ht="30">
      <c r="A42" s="241">
        <v>8</v>
      </c>
      <c r="B42" s="241" t="s">
        <v>135</v>
      </c>
      <c r="C42" s="249" t="s">
        <v>259</v>
      </c>
      <c r="D42" s="241">
        <v>370</v>
      </c>
      <c r="E42" s="244" t="s">
        <v>203</v>
      </c>
      <c r="F42" s="174" t="s">
        <v>250</v>
      </c>
      <c r="G42" s="25" t="s">
        <v>279</v>
      </c>
      <c r="H42" s="26" t="s">
        <v>134</v>
      </c>
      <c r="I42" s="171">
        <v>1500.58</v>
      </c>
    </row>
    <row r="43" spans="1:9" ht="15">
      <c r="A43" s="242"/>
      <c r="B43" s="242"/>
      <c r="C43" s="249"/>
      <c r="D43" s="242"/>
      <c r="E43" s="245"/>
      <c r="F43" s="25" t="s">
        <v>155</v>
      </c>
      <c r="G43" s="25" t="s">
        <v>280</v>
      </c>
      <c r="H43" s="26" t="s">
        <v>23</v>
      </c>
      <c r="I43" s="171">
        <v>0.9</v>
      </c>
    </row>
    <row r="44" spans="1:9" ht="33.75" customHeight="1">
      <c r="A44" s="242"/>
      <c r="B44" s="242"/>
      <c r="C44" s="249"/>
      <c r="D44" s="242"/>
      <c r="E44" s="245"/>
      <c r="F44" s="31" t="s">
        <v>207</v>
      </c>
      <c r="G44" s="32" t="s">
        <v>279</v>
      </c>
      <c r="H44" s="31" t="s">
        <v>88</v>
      </c>
      <c r="I44" s="172">
        <v>1500.58</v>
      </c>
    </row>
    <row r="45" spans="1:9" ht="18">
      <c r="A45" s="243"/>
      <c r="B45" s="243"/>
      <c r="C45" s="249"/>
      <c r="D45" s="243"/>
      <c r="E45" s="246"/>
      <c r="F45" s="175" t="s">
        <v>251</v>
      </c>
      <c r="G45" s="25" t="s">
        <v>281</v>
      </c>
      <c r="H45" s="26" t="s">
        <v>134</v>
      </c>
      <c r="I45" s="174">
        <v>185</v>
      </c>
    </row>
    <row r="46" spans="1:9" ht="15">
      <c r="A46" s="241">
        <v>9</v>
      </c>
      <c r="B46" s="241" t="s">
        <v>256</v>
      </c>
      <c r="C46" s="241"/>
      <c r="D46" s="241"/>
      <c r="E46" s="244" t="s">
        <v>220</v>
      </c>
      <c r="F46" s="247" t="s">
        <v>221</v>
      </c>
      <c r="G46" s="25" t="s">
        <v>272</v>
      </c>
      <c r="H46" s="26" t="s">
        <v>222</v>
      </c>
      <c r="I46" s="174">
        <v>3</v>
      </c>
    </row>
    <row r="47" spans="1:9" ht="15">
      <c r="A47" s="242"/>
      <c r="B47" s="242"/>
      <c r="C47" s="242"/>
      <c r="D47" s="242"/>
      <c r="E47" s="245"/>
      <c r="F47" s="247"/>
      <c r="G47" s="25" t="s">
        <v>273</v>
      </c>
      <c r="H47" s="26" t="s">
        <v>100</v>
      </c>
      <c r="I47" s="174">
        <v>4.8000000000000001E-2</v>
      </c>
    </row>
    <row r="48" spans="1:9" ht="15">
      <c r="A48" s="242"/>
      <c r="B48" s="242"/>
      <c r="C48" s="242"/>
      <c r="D48" s="242"/>
      <c r="E48" s="245"/>
      <c r="F48" s="182" t="s">
        <v>223</v>
      </c>
      <c r="G48" s="183" t="s">
        <v>274</v>
      </c>
      <c r="H48" s="182" t="s">
        <v>222</v>
      </c>
      <c r="I48" s="184">
        <v>1</v>
      </c>
    </row>
    <row r="49" spans="1:9" ht="15">
      <c r="A49" s="242"/>
      <c r="B49" s="242"/>
      <c r="C49" s="242"/>
      <c r="D49" s="242"/>
      <c r="E49" s="245"/>
      <c r="F49" s="182" t="s">
        <v>232</v>
      </c>
      <c r="G49" s="183" t="s">
        <v>274</v>
      </c>
      <c r="H49" s="182" t="s">
        <v>222</v>
      </c>
      <c r="I49" s="184">
        <v>1</v>
      </c>
    </row>
    <row r="50" spans="1:9" ht="15">
      <c r="A50" s="243"/>
      <c r="B50" s="243"/>
      <c r="C50" s="243"/>
      <c r="D50" s="243"/>
      <c r="E50" s="246"/>
      <c r="F50" s="185" t="s">
        <v>224</v>
      </c>
      <c r="G50" s="183" t="s">
        <v>274</v>
      </c>
      <c r="H50" s="182" t="s">
        <v>222</v>
      </c>
      <c r="I50" s="184">
        <v>1</v>
      </c>
    </row>
    <row r="51" spans="1:9" ht="15">
      <c r="A51" s="192">
        <v>10</v>
      </c>
      <c r="B51" s="192" t="s">
        <v>257</v>
      </c>
      <c r="C51" s="192"/>
      <c r="D51" s="192"/>
      <c r="E51" s="193"/>
      <c r="F51" s="191" t="s">
        <v>236</v>
      </c>
      <c r="G51" s="25" t="s">
        <v>275</v>
      </c>
      <c r="H51" s="190" t="s">
        <v>16</v>
      </c>
      <c r="I51" s="195">
        <v>4</v>
      </c>
    </row>
    <row r="52" spans="1:9" ht="14.25">
      <c r="A52" s="248" t="s">
        <v>262</v>
      </c>
      <c r="B52" s="248"/>
      <c r="C52" s="248"/>
      <c r="D52" s="248"/>
      <c r="E52" s="248"/>
      <c r="F52" s="248"/>
      <c r="G52" s="248"/>
      <c r="H52" s="248"/>
      <c r="I52" s="248"/>
    </row>
    <row r="53" spans="1:9" ht="30">
      <c r="A53" s="241">
        <v>11</v>
      </c>
      <c r="B53" s="241" t="s">
        <v>135</v>
      </c>
      <c r="C53" s="249" t="s">
        <v>242</v>
      </c>
      <c r="D53" s="241">
        <v>466</v>
      </c>
      <c r="E53" s="244" t="s">
        <v>203</v>
      </c>
      <c r="F53" s="174" t="s">
        <v>250</v>
      </c>
      <c r="G53" s="25" t="s">
        <v>282</v>
      </c>
      <c r="H53" s="26" t="s">
        <v>134</v>
      </c>
      <c r="I53" s="171">
        <v>1870.86</v>
      </c>
    </row>
    <row r="54" spans="1:9" ht="15">
      <c r="A54" s="242"/>
      <c r="B54" s="242"/>
      <c r="C54" s="249"/>
      <c r="D54" s="242"/>
      <c r="E54" s="245"/>
      <c r="F54" s="25" t="s">
        <v>155</v>
      </c>
      <c r="G54" s="25" t="s">
        <v>283</v>
      </c>
      <c r="H54" s="26" t="s">
        <v>23</v>
      </c>
      <c r="I54" s="171">
        <v>1.123</v>
      </c>
    </row>
    <row r="55" spans="1:9" ht="33.75" customHeight="1">
      <c r="A55" s="242"/>
      <c r="B55" s="242"/>
      <c r="C55" s="249"/>
      <c r="D55" s="242"/>
      <c r="E55" s="245"/>
      <c r="F55" s="31" t="s">
        <v>207</v>
      </c>
      <c r="G55" s="32" t="s">
        <v>282</v>
      </c>
      <c r="H55" s="31" t="s">
        <v>88</v>
      </c>
      <c r="I55" s="172">
        <v>1870.86</v>
      </c>
    </row>
    <row r="56" spans="1:9" ht="18">
      <c r="A56" s="243"/>
      <c r="B56" s="243"/>
      <c r="C56" s="249"/>
      <c r="D56" s="243"/>
      <c r="E56" s="246"/>
      <c r="F56" s="175" t="s">
        <v>251</v>
      </c>
      <c r="G56" s="25" t="s">
        <v>284</v>
      </c>
      <c r="H56" s="26" t="s">
        <v>134</v>
      </c>
      <c r="I56" s="174">
        <v>233</v>
      </c>
    </row>
    <row r="57" spans="1:9" ht="14.25">
      <c r="A57" s="248" t="s">
        <v>241</v>
      </c>
      <c r="B57" s="248"/>
      <c r="C57" s="248"/>
      <c r="D57" s="248"/>
      <c r="E57" s="248"/>
      <c r="F57" s="248"/>
      <c r="G57" s="248"/>
      <c r="H57" s="248"/>
      <c r="I57" s="248"/>
    </row>
    <row r="58" spans="1:9" ht="30">
      <c r="A58" s="241">
        <v>12</v>
      </c>
      <c r="B58" s="241" t="s">
        <v>135</v>
      </c>
      <c r="C58" s="249" t="s">
        <v>243</v>
      </c>
      <c r="D58" s="241">
        <v>108</v>
      </c>
      <c r="E58" s="244" t="s">
        <v>203</v>
      </c>
      <c r="F58" s="174" t="s">
        <v>250</v>
      </c>
      <c r="G58" s="25" t="s">
        <v>285</v>
      </c>
      <c r="H58" s="26" t="s">
        <v>134</v>
      </c>
      <c r="I58" s="171">
        <v>391.72</v>
      </c>
    </row>
    <row r="59" spans="1:9" ht="15">
      <c r="A59" s="242"/>
      <c r="B59" s="242"/>
      <c r="C59" s="249"/>
      <c r="D59" s="242"/>
      <c r="E59" s="245"/>
      <c r="F59" s="25" t="s">
        <v>155</v>
      </c>
      <c r="G59" s="25" t="s">
        <v>286</v>
      </c>
      <c r="H59" s="26" t="s">
        <v>23</v>
      </c>
      <c r="I59" s="171">
        <v>0.23499999999999999</v>
      </c>
    </row>
    <row r="60" spans="1:9" ht="33.75" customHeight="1">
      <c r="A60" s="242"/>
      <c r="B60" s="242"/>
      <c r="C60" s="249"/>
      <c r="D60" s="242"/>
      <c r="E60" s="245"/>
      <c r="F60" s="31" t="s">
        <v>207</v>
      </c>
      <c r="G60" s="32" t="s">
        <v>285</v>
      </c>
      <c r="H60" s="31" t="s">
        <v>88</v>
      </c>
      <c r="I60" s="172">
        <v>391.72</v>
      </c>
    </row>
    <row r="61" spans="1:9" ht="18">
      <c r="A61" s="243"/>
      <c r="B61" s="243"/>
      <c r="C61" s="249"/>
      <c r="D61" s="243"/>
      <c r="E61" s="246"/>
      <c r="F61" s="175" t="s">
        <v>251</v>
      </c>
      <c r="G61" s="25" t="s">
        <v>287</v>
      </c>
      <c r="H61" s="26" t="s">
        <v>134</v>
      </c>
      <c r="I61" s="174">
        <v>54</v>
      </c>
    </row>
    <row r="62" spans="1:9" ht="14.25">
      <c r="A62" s="248" t="s">
        <v>263</v>
      </c>
      <c r="B62" s="248"/>
      <c r="C62" s="248"/>
      <c r="D62" s="248"/>
      <c r="E62" s="248"/>
      <c r="F62" s="248"/>
      <c r="G62" s="248"/>
      <c r="H62" s="248"/>
      <c r="I62" s="248"/>
    </row>
    <row r="63" spans="1:9" ht="18">
      <c r="A63" s="241">
        <v>13</v>
      </c>
      <c r="B63" s="241" t="s">
        <v>135</v>
      </c>
      <c r="C63" s="249" t="s">
        <v>245</v>
      </c>
      <c r="D63" s="241">
        <v>321</v>
      </c>
      <c r="E63" s="244" t="s">
        <v>203</v>
      </c>
      <c r="F63" s="174" t="s">
        <v>258</v>
      </c>
      <c r="G63" s="25" t="s">
        <v>288</v>
      </c>
      <c r="H63" s="26" t="s">
        <v>134</v>
      </c>
      <c r="I63" s="171">
        <v>1290.8599999999999</v>
      </c>
    </row>
    <row r="64" spans="1:9" ht="15">
      <c r="A64" s="242"/>
      <c r="B64" s="242"/>
      <c r="C64" s="249"/>
      <c r="D64" s="242"/>
      <c r="E64" s="245"/>
      <c r="F64" s="25" t="s">
        <v>155</v>
      </c>
      <c r="G64" s="25" t="s">
        <v>289</v>
      </c>
      <c r="H64" s="26" t="s">
        <v>23</v>
      </c>
      <c r="I64" s="171">
        <v>0.77500000000000002</v>
      </c>
    </row>
    <row r="65" spans="1:9" ht="33.75" customHeight="1">
      <c r="A65" s="242"/>
      <c r="B65" s="242"/>
      <c r="C65" s="249"/>
      <c r="D65" s="242"/>
      <c r="E65" s="245"/>
      <c r="F65" s="31" t="s">
        <v>207</v>
      </c>
      <c r="G65" s="32" t="s">
        <v>288</v>
      </c>
      <c r="H65" s="31" t="s">
        <v>88</v>
      </c>
      <c r="I65" s="172">
        <v>1290.8599999999999</v>
      </c>
    </row>
    <row r="66" spans="1:9" ht="18">
      <c r="A66" s="243"/>
      <c r="B66" s="243"/>
      <c r="C66" s="249"/>
      <c r="D66" s="243"/>
      <c r="E66" s="246"/>
      <c r="F66" s="175" t="s">
        <v>251</v>
      </c>
      <c r="G66" s="25" t="s">
        <v>290</v>
      </c>
      <c r="H66" s="26" t="s">
        <v>134</v>
      </c>
      <c r="I66" s="174">
        <v>160.5</v>
      </c>
    </row>
    <row r="67" spans="1:9" ht="14.25">
      <c r="A67" s="248" t="s">
        <v>244</v>
      </c>
      <c r="B67" s="248"/>
      <c r="C67" s="248"/>
      <c r="D67" s="248"/>
      <c r="E67" s="248"/>
      <c r="F67" s="248"/>
      <c r="G67" s="248"/>
      <c r="H67" s="248"/>
      <c r="I67" s="248"/>
    </row>
    <row r="68" spans="1:9" ht="30">
      <c r="A68" s="241">
        <v>14</v>
      </c>
      <c r="B68" s="241" t="s">
        <v>135</v>
      </c>
      <c r="C68" s="249" t="s">
        <v>247</v>
      </c>
      <c r="D68" s="241">
        <v>87</v>
      </c>
      <c r="E68" s="244" t="s">
        <v>203</v>
      </c>
      <c r="F68" s="174" t="s">
        <v>250</v>
      </c>
      <c r="G68" s="25" t="s">
        <v>291</v>
      </c>
      <c r="H68" s="26" t="s">
        <v>134</v>
      </c>
      <c r="I68" s="171">
        <v>318.22000000000003</v>
      </c>
    </row>
    <row r="69" spans="1:9" ht="15">
      <c r="A69" s="242"/>
      <c r="B69" s="242"/>
      <c r="C69" s="249"/>
      <c r="D69" s="242"/>
      <c r="E69" s="245"/>
      <c r="F69" s="25" t="s">
        <v>155</v>
      </c>
      <c r="G69" s="25" t="s">
        <v>292</v>
      </c>
      <c r="H69" s="26" t="s">
        <v>23</v>
      </c>
      <c r="I69" s="171">
        <v>0.191</v>
      </c>
    </row>
    <row r="70" spans="1:9" ht="33.75" customHeight="1">
      <c r="A70" s="242"/>
      <c r="B70" s="242"/>
      <c r="C70" s="249"/>
      <c r="D70" s="242"/>
      <c r="E70" s="245"/>
      <c r="F70" s="31" t="s">
        <v>207</v>
      </c>
      <c r="G70" s="32" t="s">
        <v>291</v>
      </c>
      <c r="H70" s="31" t="s">
        <v>88</v>
      </c>
      <c r="I70" s="172">
        <v>318.22000000000003</v>
      </c>
    </row>
    <row r="71" spans="1:9" ht="18">
      <c r="A71" s="243"/>
      <c r="B71" s="243"/>
      <c r="C71" s="249"/>
      <c r="D71" s="243"/>
      <c r="E71" s="246"/>
      <c r="F71" s="175" t="s">
        <v>251</v>
      </c>
      <c r="G71" s="25" t="s">
        <v>293</v>
      </c>
      <c r="H71" s="26" t="s">
        <v>134</v>
      </c>
      <c r="I71" s="174">
        <v>43.5</v>
      </c>
    </row>
    <row r="72" spans="1:9" ht="14.25">
      <c r="A72" s="248" t="s">
        <v>246</v>
      </c>
      <c r="B72" s="248"/>
      <c r="C72" s="248"/>
      <c r="D72" s="248"/>
      <c r="E72" s="248"/>
      <c r="F72" s="248"/>
      <c r="G72" s="248"/>
      <c r="H72" s="248"/>
      <c r="I72" s="248"/>
    </row>
    <row r="73" spans="1:9" ht="18">
      <c r="A73" s="241">
        <v>15</v>
      </c>
      <c r="B73" s="241" t="s">
        <v>135</v>
      </c>
      <c r="C73" s="249" t="s">
        <v>248</v>
      </c>
      <c r="D73" s="241">
        <v>350</v>
      </c>
      <c r="E73" s="244" t="s">
        <v>203</v>
      </c>
      <c r="F73" s="174" t="s">
        <v>258</v>
      </c>
      <c r="G73" s="25" t="s">
        <v>294</v>
      </c>
      <c r="H73" s="26" t="s">
        <v>134</v>
      </c>
      <c r="I73" s="171">
        <v>1410.29</v>
      </c>
    </row>
    <row r="74" spans="1:9" ht="15">
      <c r="A74" s="242"/>
      <c r="B74" s="242"/>
      <c r="C74" s="249"/>
      <c r="D74" s="242"/>
      <c r="E74" s="245"/>
      <c r="F74" s="25" t="s">
        <v>155</v>
      </c>
      <c r="G74" s="25" t="s">
        <v>295</v>
      </c>
      <c r="H74" s="26" t="s">
        <v>23</v>
      </c>
      <c r="I74" s="171">
        <v>0.84599999999999997</v>
      </c>
    </row>
    <row r="75" spans="1:9" ht="33.75" customHeight="1">
      <c r="A75" s="242"/>
      <c r="B75" s="242"/>
      <c r="C75" s="249"/>
      <c r="D75" s="242"/>
      <c r="E75" s="245"/>
      <c r="F75" s="31" t="s">
        <v>207</v>
      </c>
      <c r="G75" s="32" t="s">
        <v>294</v>
      </c>
      <c r="H75" s="31" t="s">
        <v>88</v>
      </c>
      <c r="I75" s="172">
        <v>1410.29</v>
      </c>
    </row>
    <row r="76" spans="1:9" ht="18">
      <c r="A76" s="243"/>
      <c r="B76" s="243"/>
      <c r="C76" s="249"/>
      <c r="D76" s="243"/>
      <c r="E76" s="246"/>
      <c r="F76" s="175" t="s">
        <v>251</v>
      </c>
      <c r="G76" s="25" t="s">
        <v>296</v>
      </c>
      <c r="H76" s="26" t="s">
        <v>134</v>
      </c>
      <c r="I76" s="174">
        <v>175</v>
      </c>
    </row>
    <row r="77" spans="1:9" s="33" customFormat="1" ht="15.75" customHeight="1">
      <c r="A77" s="258" t="s">
        <v>174</v>
      </c>
      <c r="B77" s="258"/>
      <c r="C77" s="258"/>
      <c r="D77" s="258"/>
      <c r="E77" s="258"/>
      <c r="F77" s="258"/>
      <c r="G77" s="80"/>
      <c r="H77" s="80"/>
      <c r="I77" s="80"/>
    </row>
    <row r="78" spans="1:9" s="33" customFormat="1" ht="15.75">
      <c r="A78" s="176" t="s">
        <v>118</v>
      </c>
      <c r="B78" s="258" t="s">
        <v>175</v>
      </c>
      <c r="C78" s="258"/>
      <c r="D78" s="258"/>
      <c r="E78" s="258"/>
      <c r="F78" s="176" t="s">
        <v>176</v>
      </c>
      <c r="G78" s="80"/>
      <c r="H78" s="80"/>
      <c r="I78" s="80"/>
    </row>
    <row r="79" spans="1:9" s="33" customFormat="1" ht="15.75">
      <c r="A79" s="151">
        <v>1</v>
      </c>
      <c r="B79" s="257" t="s">
        <v>214</v>
      </c>
      <c r="C79" s="257"/>
      <c r="D79" s="257"/>
      <c r="E79" s="257"/>
      <c r="F79" s="177">
        <v>10</v>
      </c>
      <c r="G79" s="24"/>
      <c r="H79" s="24"/>
      <c r="I79" s="24"/>
    </row>
    <row r="80" spans="1:9" s="33" customFormat="1" ht="15.75">
      <c r="A80" s="151">
        <v>2</v>
      </c>
      <c r="B80" s="257" t="s">
        <v>215</v>
      </c>
      <c r="C80" s="257"/>
      <c r="D80" s="257"/>
      <c r="E80" s="257"/>
      <c r="F80" s="177">
        <v>11</v>
      </c>
      <c r="G80" s="24"/>
      <c r="H80" s="24"/>
      <c r="I80" s="24"/>
    </row>
    <row r="81" spans="1:9" s="33" customFormat="1" ht="4.5" customHeight="1">
      <c r="A81" s="62"/>
      <c r="C81" s="63"/>
      <c r="D81" s="62"/>
      <c r="E81" s="64"/>
      <c r="F81" s="34"/>
      <c r="G81" s="34"/>
      <c r="H81" s="35"/>
      <c r="I81" s="36"/>
    </row>
    <row r="82" spans="1:9" s="33" customFormat="1" ht="16.5" customHeight="1">
      <c r="A82" s="150"/>
      <c r="C82" s="63"/>
      <c r="D82" s="62"/>
      <c r="E82" s="64"/>
      <c r="F82" s="34"/>
      <c r="G82" s="34"/>
      <c r="H82" s="35"/>
      <c r="I82" s="36"/>
    </row>
    <row r="83" spans="1:9" s="33" customFormat="1" ht="18.75" customHeight="1">
      <c r="A83" s="37" t="s">
        <v>208</v>
      </c>
      <c r="B83" s="63"/>
      <c r="C83" s="63"/>
      <c r="D83" s="62"/>
      <c r="E83" s="64"/>
      <c r="F83" s="34"/>
      <c r="G83" s="34"/>
      <c r="H83" s="35"/>
      <c r="I83" s="55" t="s">
        <v>140</v>
      </c>
    </row>
    <row r="84" spans="1:9" s="37" customFormat="1" ht="18.75" customHeight="1">
      <c r="A84" s="51"/>
      <c r="B84" s="51"/>
      <c r="C84" s="51"/>
      <c r="D84" s="51"/>
      <c r="E84" s="51"/>
      <c r="F84" s="38"/>
      <c r="G84" s="51"/>
      <c r="H84" s="51"/>
      <c r="I84" s="51"/>
    </row>
    <row r="85" spans="1:9" s="37" customFormat="1" ht="18.75" customHeight="1">
      <c r="A85" s="37" t="s">
        <v>209</v>
      </c>
      <c r="I85" s="55" t="s">
        <v>140</v>
      </c>
    </row>
    <row r="86" spans="1:9" s="37" customFormat="1" ht="18.75" customHeight="1">
      <c r="A86" s="51"/>
      <c r="B86" s="51"/>
      <c r="C86" s="51"/>
      <c r="D86" s="51"/>
      <c r="E86" s="51"/>
      <c r="F86" s="38"/>
      <c r="G86" s="51"/>
      <c r="H86" s="51"/>
      <c r="I86" s="51"/>
    </row>
    <row r="87" spans="1:9" s="37" customFormat="1" ht="18.75" customHeight="1">
      <c r="A87" s="37" t="s">
        <v>219</v>
      </c>
      <c r="I87" s="55" t="s">
        <v>140</v>
      </c>
    </row>
    <row r="88" spans="1:9" s="37" customFormat="1" ht="18.75" customHeight="1">
      <c r="I88" s="55"/>
    </row>
    <row r="89" spans="1:9" s="37" customFormat="1" ht="18.75" customHeight="1">
      <c r="A89" s="37" t="s">
        <v>206</v>
      </c>
      <c r="I89" s="55" t="s">
        <v>140</v>
      </c>
    </row>
    <row r="90" spans="1:9" s="37" customFormat="1" ht="18.75" customHeight="1">
      <c r="A90" s="51"/>
      <c r="B90" s="51"/>
      <c r="C90" s="51"/>
      <c r="D90" s="51"/>
      <c r="E90" s="51"/>
      <c r="F90" s="38"/>
      <c r="G90" s="51"/>
      <c r="H90" s="51"/>
      <c r="I90" s="51"/>
    </row>
    <row r="91" spans="1:9" s="37" customFormat="1" ht="18.75" customHeight="1">
      <c r="A91" s="37" t="s">
        <v>210</v>
      </c>
      <c r="I91" s="55" t="s">
        <v>140</v>
      </c>
    </row>
    <row r="92" spans="1:9">
      <c r="I92" s="39"/>
    </row>
    <row r="93" spans="1:9">
      <c r="I93" s="40"/>
    </row>
  </sheetData>
  <autoFilter ref="A13:I83"/>
  <mergeCells count="95">
    <mergeCell ref="D58:D61"/>
    <mergeCell ref="E58:E61"/>
    <mergeCell ref="A62:I62"/>
    <mergeCell ref="A63:A66"/>
    <mergeCell ref="A72:I72"/>
    <mergeCell ref="B63:B66"/>
    <mergeCell ref="C63:C66"/>
    <mergeCell ref="D63:D66"/>
    <mergeCell ref="E63:E66"/>
    <mergeCell ref="A67:I67"/>
    <mergeCell ref="A68:A71"/>
    <mergeCell ref="B68:B71"/>
    <mergeCell ref="C68:C71"/>
    <mergeCell ref="D68:D71"/>
    <mergeCell ref="E68:E71"/>
    <mergeCell ref="A7:I7"/>
    <mergeCell ref="B10:C10"/>
    <mergeCell ref="D10:D12"/>
    <mergeCell ref="E10:E12"/>
    <mergeCell ref="B79:E79"/>
    <mergeCell ref="A10:A12"/>
    <mergeCell ref="H10:H12"/>
    <mergeCell ref="F10:F12"/>
    <mergeCell ref="I10:I12"/>
    <mergeCell ref="G10:G12"/>
    <mergeCell ref="A77:F77"/>
    <mergeCell ref="A52:I52"/>
    <mergeCell ref="A53:A56"/>
    <mergeCell ref="B53:B56"/>
    <mergeCell ref="A73:A76"/>
    <mergeCell ref="B73:B76"/>
    <mergeCell ref="B15:B18"/>
    <mergeCell ref="C15:C18"/>
    <mergeCell ref="D15:D18"/>
    <mergeCell ref="E15:E18"/>
    <mergeCell ref="B80:E80"/>
    <mergeCell ref="B78:E78"/>
    <mergeCell ref="C73:C76"/>
    <mergeCell ref="D73:D76"/>
    <mergeCell ref="E73:E76"/>
    <mergeCell ref="C53:C56"/>
    <mergeCell ref="D53:D56"/>
    <mergeCell ref="E53:E56"/>
    <mergeCell ref="A57:I57"/>
    <mergeCell ref="A58:A61"/>
    <mergeCell ref="B58:B61"/>
    <mergeCell ref="C58:C61"/>
    <mergeCell ref="C24:C28"/>
    <mergeCell ref="D24:D28"/>
    <mergeCell ref="E24:E28"/>
    <mergeCell ref="F24:F25"/>
    <mergeCell ref="G1:I1"/>
    <mergeCell ref="G4:I4"/>
    <mergeCell ref="G5:I5"/>
    <mergeCell ref="A1:E1"/>
    <mergeCell ref="G2:I3"/>
    <mergeCell ref="A2:E3"/>
    <mergeCell ref="A4:E4"/>
    <mergeCell ref="A14:I14"/>
    <mergeCell ref="A5:E5"/>
    <mergeCell ref="A8:I8"/>
    <mergeCell ref="A9:I9"/>
    <mergeCell ref="A15:A18"/>
    <mergeCell ref="B35:B39"/>
    <mergeCell ref="C35:C39"/>
    <mergeCell ref="A19:I19"/>
    <mergeCell ref="A20:A23"/>
    <mergeCell ref="B20:B23"/>
    <mergeCell ref="C20:C23"/>
    <mergeCell ref="D20:D23"/>
    <mergeCell ref="E20:E23"/>
    <mergeCell ref="A30:I30"/>
    <mergeCell ref="A31:A34"/>
    <mergeCell ref="B31:B34"/>
    <mergeCell ref="C31:C34"/>
    <mergeCell ref="D31:D34"/>
    <mergeCell ref="E31:E34"/>
    <mergeCell ref="A24:A28"/>
    <mergeCell ref="B24:B28"/>
    <mergeCell ref="D35:D39"/>
    <mergeCell ref="E35:E39"/>
    <mergeCell ref="F35:F36"/>
    <mergeCell ref="A46:A50"/>
    <mergeCell ref="B46:B50"/>
    <mergeCell ref="C46:C50"/>
    <mergeCell ref="D46:D50"/>
    <mergeCell ref="E46:E50"/>
    <mergeCell ref="F46:F47"/>
    <mergeCell ref="A41:I41"/>
    <mergeCell ref="A42:A45"/>
    <mergeCell ref="B42:B45"/>
    <mergeCell ref="C42:C45"/>
    <mergeCell ref="D42:D45"/>
    <mergeCell ref="E42:E45"/>
    <mergeCell ref="A35:A39"/>
  </mergeCells>
  <printOptions horizontalCentered="1"/>
  <pageMargins left="0.43307086614173229" right="0.27559055118110237" top="0.55118110236220474" bottom="0.11811023622047245" header="0.39370078740157483" footer="0.19685039370078741"/>
  <pageSetup paperSize="9" scale="70"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view="pageBreakPreview" zoomScale="145" zoomScaleSheetLayoutView="145" workbookViewId="0">
      <pane ySplit="5" topLeftCell="A6" activePane="bottomLeft" state="frozen"/>
      <selection pane="bottomLeft" activeCell="F27" sqref="F27"/>
    </sheetView>
  </sheetViews>
  <sheetFormatPr defaultColWidth="9.33203125" defaultRowHeight="12.75"/>
  <cols>
    <col min="1" max="1" width="4.1640625" style="68" bestFit="1" customWidth="1"/>
    <col min="2" max="2" width="10" style="74" bestFit="1" customWidth="1"/>
    <col min="3" max="3" width="10.5" style="74" bestFit="1" customWidth="1"/>
    <col min="4" max="4" width="6.5" style="74" bestFit="1" customWidth="1"/>
    <col min="5" max="5" width="10.1640625" style="74" customWidth="1"/>
    <col min="6" max="6" width="13.1640625" style="74" customWidth="1"/>
    <col min="7" max="7" width="19.33203125" style="74" customWidth="1"/>
    <col min="8" max="8" width="5.1640625" style="74" bestFit="1" customWidth="1"/>
    <col min="9" max="16384" width="9.33203125" style="68"/>
  </cols>
  <sheetData>
    <row r="1" spans="1:8">
      <c r="A1" s="261" t="s">
        <v>173</v>
      </c>
      <c r="B1" s="261"/>
      <c r="C1" s="261"/>
      <c r="D1" s="261"/>
      <c r="E1" s="261"/>
      <c r="F1" s="261"/>
      <c r="G1" s="261"/>
      <c r="H1" s="261"/>
    </row>
    <row r="2" spans="1:8" ht="37.5" customHeight="1"/>
    <row r="3" spans="1:8" ht="12.75" customHeight="1">
      <c r="A3" s="262" t="s">
        <v>118</v>
      </c>
      <c r="B3" s="263" t="s">
        <v>172</v>
      </c>
      <c r="C3" s="263"/>
      <c r="D3" s="264" t="s">
        <v>158</v>
      </c>
      <c r="E3" s="264" t="s">
        <v>159</v>
      </c>
      <c r="F3" s="264" t="s">
        <v>160</v>
      </c>
      <c r="G3" s="264" t="s">
        <v>171</v>
      </c>
      <c r="H3" s="264" t="s">
        <v>161</v>
      </c>
    </row>
    <row r="4" spans="1:8">
      <c r="A4" s="262"/>
      <c r="B4" s="181" t="s">
        <v>162</v>
      </c>
      <c r="C4" s="181" t="s">
        <v>163</v>
      </c>
      <c r="D4" s="264"/>
      <c r="E4" s="264"/>
      <c r="F4" s="264"/>
      <c r="G4" s="264"/>
      <c r="H4" s="264"/>
    </row>
    <row r="5" spans="1:8">
      <c r="A5" s="262"/>
      <c r="B5" s="181" t="s">
        <v>15</v>
      </c>
      <c r="C5" s="181" t="s">
        <v>15</v>
      </c>
      <c r="D5" s="264"/>
      <c r="E5" s="264"/>
      <c r="F5" s="264"/>
      <c r="G5" s="264"/>
      <c r="H5" s="264"/>
    </row>
    <row r="6" spans="1:8">
      <c r="A6" s="262" t="s">
        <v>237</v>
      </c>
      <c r="B6" s="262"/>
      <c r="C6" s="262"/>
      <c r="D6" s="262"/>
      <c r="E6" s="262"/>
      <c r="F6" s="262"/>
      <c r="G6" s="262"/>
      <c r="H6" s="262"/>
    </row>
    <row r="7" spans="1:8">
      <c r="A7" s="69">
        <v>1</v>
      </c>
      <c r="B7" s="70" t="s">
        <v>135</v>
      </c>
      <c r="C7" s="70" t="s">
        <v>238</v>
      </c>
      <c r="D7" s="70">
        <f>IFERROR((REPLACE(C7,2,1,))-(REPLACE(B7,2,1,)),)</f>
        <v>462</v>
      </c>
      <c r="E7" s="70">
        <v>4</v>
      </c>
      <c r="F7" s="70">
        <v>6.86</v>
      </c>
      <c r="G7" s="70">
        <f t="shared" ref="G7" si="0">+E7*D7+F7</f>
        <v>1854.86</v>
      </c>
      <c r="H7" s="70" t="s">
        <v>202</v>
      </c>
    </row>
    <row r="8" spans="1:8">
      <c r="A8" s="262" t="s">
        <v>239</v>
      </c>
      <c r="B8" s="262"/>
      <c r="C8" s="262"/>
      <c r="D8" s="262"/>
      <c r="E8" s="262"/>
      <c r="F8" s="262"/>
      <c r="G8" s="262"/>
      <c r="H8" s="262"/>
    </row>
    <row r="9" spans="1:8">
      <c r="A9" s="69">
        <f>+A7+1</f>
        <v>2</v>
      </c>
      <c r="B9" s="70" t="s">
        <v>135</v>
      </c>
      <c r="C9" s="70" t="s">
        <v>253</v>
      </c>
      <c r="D9" s="70">
        <f>IFERROR((REPLACE(C9,2,1,))-(REPLACE(B9,2,1,)),)</f>
        <v>260</v>
      </c>
      <c r="E9" s="70">
        <v>4</v>
      </c>
      <c r="F9" s="70">
        <f>6.86*3+10.73</f>
        <v>31.310000000000002</v>
      </c>
      <c r="G9" s="70">
        <f t="shared" ref="G9" si="1">+E9*D9+F9</f>
        <v>1071.31</v>
      </c>
      <c r="H9" s="70" t="s">
        <v>202</v>
      </c>
    </row>
    <row r="10" spans="1:8">
      <c r="A10" s="262" t="s">
        <v>240</v>
      </c>
      <c r="B10" s="262"/>
      <c r="C10" s="262"/>
      <c r="D10" s="262"/>
      <c r="E10" s="262"/>
      <c r="F10" s="262"/>
      <c r="G10" s="262"/>
      <c r="H10" s="262"/>
    </row>
    <row r="11" spans="1:8">
      <c r="A11" s="69">
        <f>+A9+1</f>
        <v>3</v>
      </c>
      <c r="B11" s="70" t="s">
        <v>135</v>
      </c>
      <c r="C11" s="70" t="s">
        <v>255</v>
      </c>
      <c r="D11" s="70">
        <f>IFERROR((REPLACE(C11,2,1,))-(REPLACE(B11,2,1,)),)</f>
        <v>380</v>
      </c>
      <c r="E11" s="70">
        <v>4</v>
      </c>
      <c r="F11" s="70">
        <f>6.86*3+10.73</f>
        <v>31.310000000000002</v>
      </c>
      <c r="G11" s="70">
        <f t="shared" ref="G11" si="2">+E11*D11+F11</f>
        <v>1551.31</v>
      </c>
      <c r="H11" s="70" t="s">
        <v>202</v>
      </c>
    </row>
    <row r="12" spans="1:8">
      <c r="A12" s="262" t="s">
        <v>261</v>
      </c>
      <c r="B12" s="262"/>
      <c r="C12" s="262"/>
      <c r="D12" s="262"/>
      <c r="E12" s="262"/>
      <c r="F12" s="262"/>
      <c r="G12" s="262"/>
      <c r="H12" s="262"/>
    </row>
    <row r="13" spans="1:8">
      <c r="A13" s="69">
        <f>+A11+1</f>
        <v>4</v>
      </c>
      <c r="B13" s="70" t="s">
        <v>135</v>
      </c>
      <c r="C13" s="70" t="s">
        <v>259</v>
      </c>
      <c r="D13" s="70">
        <f>IFERROR((REPLACE(C13,2,1,))-(REPLACE(B13,2,1,)),)</f>
        <v>370</v>
      </c>
      <c r="E13" s="70">
        <v>4</v>
      </c>
      <c r="F13" s="70">
        <f>6.86*3</f>
        <v>20.580000000000002</v>
      </c>
      <c r="G13" s="70">
        <f t="shared" ref="G13" si="3">+E13*D13+F13</f>
        <v>1500.58</v>
      </c>
      <c r="H13" s="70" t="s">
        <v>202</v>
      </c>
    </row>
    <row r="14" spans="1:8">
      <c r="A14" s="262" t="s">
        <v>262</v>
      </c>
      <c r="B14" s="262"/>
      <c r="C14" s="262"/>
      <c r="D14" s="262"/>
      <c r="E14" s="262"/>
      <c r="F14" s="262"/>
      <c r="G14" s="262"/>
      <c r="H14" s="262"/>
    </row>
    <row r="15" spans="1:8">
      <c r="A15" s="69">
        <f>+A13+1</f>
        <v>5</v>
      </c>
      <c r="B15" s="70" t="s">
        <v>135</v>
      </c>
      <c r="C15" s="70" t="s">
        <v>242</v>
      </c>
      <c r="D15" s="70">
        <f>IFERROR((REPLACE(C15,2,1,))-(REPLACE(B15,2,1,)),)</f>
        <v>466</v>
      </c>
      <c r="E15" s="70">
        <v>4</v>
      </c>
      <c r="F15" s="70">
        <v>6.86</v>
      </c>
      <c r="G15" s="70">
        <f t="shared" ref="G15" si="4">+E15*D15+F15</f>
        <v>1870.86</v>
      </c>
      <c r="H15" s="70" t="s">
        <v>202</v>
      </c>
    </row>
    <row r="16" spans="1:8">
      <c r="A16" s="262" t="s">
        <v>241</v>
      </c>
      <c r="B16" s="262"/>
      <c r="C16" s="262"/>
      <c r="D16" s="262"/>
      <c r="E16" s="262"/>
      <c r="F16" s="262"/>
      <c r="G16" s="262"/>
      <c r="H16" s="262"/>
    </row>
    <row r="17" spans="1:8">
      <c r="A17" s="69">
        <f>+A15+1</f>
        <v>6</v>
      </c>
      <c r="B17" s="70" t="s">
        <v>135</v>
      </c>
      <c r="C17" s="70" t="s">
        <v>243</v>
      </c>
      <c r="D17" s="70">
        <f>IFERROR((REPLACE(C17,2,1,))-(REPLACE(B17,2,1,)),)</f>
        <v>108</v>
      </c>
      <c r="E17" s="70">
        <v>3.5</v>
      </c>
      <c r="F17" s="70">
        <f>6.86*2</f>
        <v>13.72</v>
      </c>
      <c r="G17" s="70">
        <f t="shared" ref="G17" si="5">+E17*D17+F17</f>
        <v>391.72</v>
      </c>
      <c r="H17" s="70" t="s">
        <v>202</v>
      </c>
    </row>
    <row r="18" spans="1:8">
      <c r="A18" s="262" t="s">
        <v>263</v>
      </c>
      <c r="B18" s="262"/>
      <c r="C18" s="262"/>
      <c r="D18" s="262"/>
      <c r="E18" s="262"/>
      <c r="F18" s="262"/>
      <c r="G18" s="262"/>
      <c r="H18" s="262"/>
    </row>
    <row r="19" spans="1:8">
      <c r="A19" s="69">
        <f>+A17+1</f>
        <v>7</v>
      </c>
      <c r="B19" s="70" t="s">
        <v>135</v>
      </c>
      <c r="C19" s="70" t="s">
        <v>245</v>
      </c>
      <c r="D19" s="70">
        <f>IFERROR((REPLACE(C19,2,1,))-(REPLACE(B19,2,1,)),)</f>
        <v>321</v>
      </c>
      <c r="E19" s="70">
        <v>4</v>
      </c>
      <c r="F19" s="70">
        <v>6.86</v>
      </c>
      <c r="G19" s="70">
        <f t="shared" ref="G19" si="6">+E19*D19+F19</f>
        <v>1290.8599999999999</v>
      </c>
      <c r="H19" s="70" t="s">
        <v>249</v>
      </c>
    </row>
    <row r="20" spans="1:8">
      <c r="A20" s="262" t="s">
        <v>244</v>
      </c>
      <c r="B20" s="262"/>
      <c r="C20" s="262"/>
      <c r="D20" s="262"/>
      <c r="E20" s="262"/>
      <c r="F20" s="262"/>
      <c r="G20" s="262"/>
      <c r="H20" s="262"/>
    </row>
    <row r="21" spans="1:8">
      <c r="A21" s="69">
        <f>+A19+1</f>
        <v>8</v>
      </c>
      <c r="B21" s="70" t="s">
        <v>135</v>
      </c>
      <c r="C21" s="70" t="s">
        <v>247</v>
      </c>
      <c r="D21" s="70">
        <f>IFERROR((REPLACE(C21,2,1,))-(REPLACE(B21,2,1,)),)</f>
        <v>87</v>
      </c>
      <c r="E21" s="70">
        <v>3.5</v>
      </c>
      <c r="F21" s="70">
        <f>6.86*2</f>
        <v>13.72</v>
      </c>
      <c r="G21" s="70">
        <f t="shared" ref="G21" si="7">+E21*D21+F21</f>
        <v>318.22000000000003</v>
      </c>
      <c r="H21" s="70" t="s">
        <v>202</v>
      </c>
    </row>
    <row r="22" spans="1:8">
      <c r="A22" s="262" t="s">
        <v>246</v>
      </c>
      <c r="B22" s="262"/>
      <c r="C22" s="262"/>
      <c r="D22" s="262"/>
      <c r="E22" s="262"/>
      <c r="F22" s="262"/>
      <c r="G22" s="262"/>
      <c r="H22" s="262"/>
    </row>
    <row r="23" spans="1:8">
      <c r="A23" s="69">
        <f>+A21+1</f>
        <v>9</v>
      </c>
      <c r="B23" s="70" t="s">
        <v>135</v>
      </c>
      <c r="C23" s="70" t="s">
        <v>248</v>
      </c>
      <c r="D23" s="70">
        <f>IFERROR((REPLACE(C23,2,1,))-(REPLACE(B23,2,1,)),)</f>
        <v>350</v>
      </c>
      <c r="E23" s="70">
        <v>4</v>
      </c>
      <c r="F23" s="70">
        <f>6.86+3.43</f>
        <v>10.290000000000001</v>
      </c>
      <c r="G23" s="70">
        <f t="shared" ref="G23" si="8">+E23*D23+F23</f>
        <v>1410.29</v>
      </c>
      <c r="H23" s="70" t="s">
        <v>249</v>
      </c>
    </row>
    <row r="24" spans="1:8">
      <c r="A24" s="69"/>
      <c r="B24" s="262" t="s">
        <v>139</v>
      </c>
      <c r="C24" s="262"/>
      <c r="D24" s="180">
        <f>SUM(D7:D23)</f>
        <v>2804</v>
      </c>
      <c r="E24" s="71"/>
      <c r="F24" s="71"/>
      <c r="G24" s="194">
        <f>SUM(G7:G23)</f>
        <v>11260.009999999998</v>
      </c>
      <c r="H24" s="180"/>
    </row>
    <row r="25" spans="1:8" s="72" customFormat="1">
      <c r="H25" s="73"/>
    </row>
    <row r="26" spans="1:8">
      <c r="D26" s="75"/>
    </row>
    <row r="28" spans="1:8" s="72" customFormat="1">
      <c r="H28" s="73"/>
    </row>
    <row r="29" spans="1:8" s="72" customFormat="1">
      <c r="H29" s="73"/>
    </row>
    <row r="30" spans="1:8" s="72" customFormat="1">
      <c r="H30" s="73"/>
    </row>
    <row r="31" spans="1:8" s="72" customFormat="1">
      <c r="H31" s="73"/>
    </row>
    <row r="32" spans="1:8" s="72" customFormat="1">
      <c r="H32" s="73"/>
    </row>
    <row r="33" spans="8:8" s="72" customFormat="1">
      <c r="H33" s="73"/>
    </row>
    <row r="34" spans="8:8" s="72" customFormat="1">
      <c r="H34" s="73"/>
    </row>
    <row r="35" spans="8:8" s="72" customFormat="1">
      <c r="H35" s="73"/>
    </row>
    <row r="36" spans="8:8" s="72" customFormat="1">
      <c r="H36" s="73"/>
    </row>
    <row r="37" spans="8:8" s="72" customFormat="1">
      <c r="H37" s="73"/>
    </row>
    <row r="38" spans="8:8" s="72" customFormat="1">
      <c r="H38" s="73"/>
    </row>
  </sheetData>
  <mergeCells count="18">
    <mergeCell ref="A14:H14"/>
    <mergeCell ref="A16:H16"/>
    <mergeCell ref="A18:H18"/>
    <mergeCell ref="B24:C24"/>
    <mergeCell ref="A6:H6"/>
    <mergeCell ref="A8:H8"/>
    <mergeCell ref="A10:H10"/>
    <mergeCell ref="A20:H20"/>
    <mergeCell ref="A22:H22"/>
    <mergeCell ref="A12:H12"/>
    <mergeCell ref="A1:H1"/>
    <mergeCell ref="A3:A5"/>
    <mergeCell ref="B3:C3"/>
    <mergeCell ref="D3:D5"/>
    <mergeCell ref="E3:E5"/>
    <mergeCell ref="F3:F5"/>
    <mergeCell ref="G3:G5"/>
    <mergeCell ref="H3:H5"/>
  </mergeCells>
  <pageMargins left="0.7" right="0.7" top="0.75" bottom="0.75" header="0.3" footer="0.3"/>
  <pageSetup paperSize="9"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4"/>
  <sheetViews>
    <sheetView view="pageBreakPreview" zoomScale="85" zoomScaleSheetLayoutView="85" workbookViewId="0">
      <selection activeCell="L17" sqref="L17"/>
    </sheetView>
  </sheetViews>
  <sheetFormatPr defaultRowHeight="16.5"/>
  <cols>
    <col min="1" max="1" width="7" style="66" customWidth="1"/>
    <col min="2" max="2" width="89.1640625" style="66" customWidth="1"/>
    <col min="3" max="3" width="15.5" style="66" customWidth="1"/>
    <col min="4" max="4" width="17.33203125" style="66" customWidth="1"/>
    <col min="5" max="5" width="10.1640625" style="66" customWidth="1"/>
    <col min="6" max="6" width="13.83203125" style="146" customWidth="1"/>
    <col min="7" max="7" width="14.1640625" style="66" bestFit="1" customWidth="1"/>
    <col min="8" max="8" width="9.33203125" style="66"/>
    <col min="9" max="9" width="12" style="66" bestFit="1" customWidth="1"/>
    <col min="10" max="253" width="9.33203125" style="66"/>
    <col min="254" max="254" width="7" style="66" customWidth="1"/>
    <col min="255" max="255" width="73" style="66" customWidth="1"/>
    <col min="256" max="256" width="15.5" style="66" customWidth="1"/>
    <col min="257" max="257" width="17.33203125" style="66" customWidth="1"/>
    <col min="258" max="258" width="16" style="66" customWidth="1"/>
    <col min="259" max="259" width="17.33203125" style="66" bestFit="1" customWidth="1"/>
    <col min="260" max="260" width="9.33203125" style="66"/>
    <col min="261" max="261" width="15.83203125" style="66" customWidth="1"/>
    <col min="262" max="509" width="9.33203125" style="66"/>
    <col min="510" max="510" width="7" style="66" customWidth="1"/>
    <col min="511" max="511" width="73" style="66" customWidth="1"/>
    <col min="512" max="512" width="15.5" style="66" customWidth="1"/>
    <col min="513" max="513" width="17.33203125" style="66" customWidth="1"/>
    <col min="514" max="514" width="16" style="66" customWidth="1"/>
    <col min="515" max="515" width="17.33203125" style="66" bestFit="1" customWidth="1"/>
    <col min="516" max="516" width="9.33203125" style="66"/>
    <col min="517" max="517" width="15.83203125" style="66" customWidth="1"/>
    <col min="518" max="765" width="9.33203125" style="66"/>
    <col min="766" max="766" width="7" style="66" customWidth="1"/>
    <col min="767" max="767" width="73" style="66" customWidth="1"/>
    <col min="768" max="768" width="15.5" style="66" customWidth="1"/>
    <col min="769" max="769" width="17.33203125" style="66" customWidth="1"/>
    <col min="770" max="770" width="16" style="66" customWidth="1"/>
    <col min="771" max="771" width="17.33203125" style="66" bestFit="1" customWidth="1"/>
    <col min="772" max="772" width="9.33203125" style="66"/>
    <col min="773" max="773" width="15.83203125" style="66" customWidth="1"/>
    <col min="774" max="1021" width="9.33203125" style="66"/>
    <col min="1022" max="1022" width="7" style="66" customWidth="1"/>
    <col min="1023" max="1023" width="73" style="66" customWidth="1"/>
    <col min="1024" max="1024" width="15.5" style="66" customWidth="1"/>
    <col min="1025" max="1025" width="17.33203125" style="66" customWidth="1"/>
    <col min="1026" max="1026" width="16" style="66" customWidth="1"/>
    <col min="1027" max="1027" width="17.33203125" style="66" bestFit="1" customWidth="1"/>
    <col min="1028" max="1028" width="9.33203125" style="66"/>
    <col min="1029" max="1029" width="15.83203125" style="66" customWidth="1"/>
    <col min="1030" max="1277" width="9.33203125" style="66"/>
    <col min="1278" max="1278" width="7" style="66" customWidth="1"/>
    <col min="1279" max="1279" width="73" style="66" customWidth="1"/>
    <col min="1280" max="1280" width="15.5" style="66" customWidth="1"/>
    <col min="1281" max="1281" width="17.33203125" style="66" customWidth="1"/>
    <col min="1282" max="1282" width="16" style="66" customWidth="1"/>
    <col min="1283" max="1283" width="17.33203125" style="66" bestFit="1" customWidth="1"/>
    <col min="1284" max="1284" width="9.33203125" style="66"/>
    <col min="1285" max="1285" width="15.83203125" style="66" customWidth="1"/>
    <col min="1286" max="1533" width="9.33203125" style="66"/>
    <col min="1534" max="1534" width="7" style="66" customWidth="1"/>
    <col min="1535" max="1535" width="73" style="66" customWidth="1"/>
    <col min="1536" max="1536" width="15.5" style="66" customWidth="1"/>
    <col min="1537" max="1537" width="17.33203125" style="66" customWidth="1"/>
    <col min="1538" max="1538" width="16" style="66" customWidth="1"/>
    <col min="1539" max="1539" width="17.33203125" style="66" bestFit="1" customWidth="1"/>
    <col min="1540" max="1540" width="9.33203125" style="66"/>
    <col min="1541" max="1541" width="15.83203125" style="66" customWidth="1"/>
    <col min="1542" max="1789" width="9.33203125" style="66"/>
    <col min="1790" max="1790" width="7" style="66" customWidth="1"/>
    <col min="1791" max="1791" width="73" style="66" customWidth="1"/>
    <col min="1792" max="1792" width="15.5" style="66" customWidth="1"/>
    <col min="1793" max="1793" width="17.33203125" style="66" customWidth="1"/>
    <col min="1794" max="1794" width="16" style="66" customWidth="1"/>
    <col min="1795" max="1795" width="17.33203125" style="66" bestFit="1" customWidth="1"/>
    <col min="1796" max="1796" width="9.33203125" style="66"/>
    <col min="1797" max="1797" width="15.83203125" style="66" customWidth="1"/>
    <col min="1798" max="2045" width="9.33203125" style="66"/>
    <col min="2046" max="2046" width="7" style="66" customWidth="1"/>
    <col min="2047" max="2047" width="73" style="66" customWidth="1"/>
    <col min="2048" max="2048" width="15.5" style="66" customWidth="1"/>
    <col min="2049" max="2049" width="17.33203125" style="66" customWidth="1"/>
    <col min="2050" max="2050" width="16" style="66" customWidth="1"/>
    <col min="2051" max="2051" width="17.33203125" style="66" bestFit="1" customWidth="1"/>
    <col min="2052" max="2052" width="9.33203125" style="66"/>
    <col min="2053" max="2053" width="15.83203125" style="66" customWidth="1"/>
    <col min="2054" max="2301" width="9.33203125" style="66"/>
    <col min="2302" max="2302" width="7" style="66" customWidth="1"/>
    <col min="2303" max="2303" width="73" style="66" customWidth="1"/>
    <col min="2304" max="2304" width="15.5" style="66" customWidth="1"/>
    <col min="2305" max="2305" width="17.33203125" style="66" customWidth="1"/>
    <col min="2306" max="2306" width="16" style="66" customWidth="1"/>
    <col min="2307" max="2307" width="17.33203125" style="66" bestFit="1" customWidth="1"/>
    <col min="2308" max="2308" width="9.33203125" style="66"/>
    <col min="2309" max="2309" width="15.83203125" style="66" customWidth="1"/>
    <col min="2310" max="2557" width="9.33203125" style="66"/>
    <col min="2558" max="2558" width="7" style="66" customWidth="1"/>
    <col min="2559" max="2559" width="73" style="66" customWidth="1"/>
    <col min="2560" max="2560" width="15.5" style="66" customWidth="1"/>
    <col min="2561" max="2561" width="17.33203125" style="66" customWidth="1"/>
    <col min="2562" max="2562" width="16" style="66" customWidth="1"/>
    <col min="2563" max="2563" width="17.33203125" style="66" bestFit="1" customWidth="1"/>
    <col min="2564" max="2564" width="9.33203125" style="66"/>
    <col min="2565" max="2565" width="15.83203125" style="66" customWidth="1"/>
    <col min="2566" max="2813" width="9.33203125" style="66"/>
    <col min="2814" max="2814" width="7" style="66" customWidth="1"/>
    <col min="2815" max="2815" width="73" style="66" customWidth="1"/>
    <col min="2816" max="2816" width="15.5" style="66" customWidth="1"/>
    <col min="2817" max="2817" width="17.33203125" style="66" customWidth="1"/>
    <col min="2818" max="2818" width="16" style="66" customWidth="1"/>
    <col min="2819" max="2819" width="17.33203125" style="66" bestFit="1" customWidth="1"/>
    <col min="2820" max="2820" width="9.33203125" style="66"/>
    <col min="2821" max="2821" width="15.83203125" style="66" customWidth="1"/>
    <col min="2822" max="3069" width="9.33203125" style="66"/>
    <col min="3070" max="3070" width="7" style="66" customWidth="1"/>
    <col min="3071" max="3071" width="73" style="66" customWidth="1"/>
    <col min="3072" max="3072" width="15.5" style="66" customWidth="1"/>
    <col min="3073" max="3073" width="17.33203125" style="66" customWidth="1"/>
    <col min="3074" max="3074" width="16" style="66" customWidth="1"/>
    <col min="3075" max="3075" width="17.33203125" style="66" bestFit="1" customWidth="1"/>
    <col min="3076" max="3076" width="9.33203125" style="66"/>
    <col min="3077" max="3077" width="15.83203125" style="66" customWidth="1"/>
    <col min="3078" max="3325" width="9.33203125" style="66"/>
    <col min="3326" max="3326" width="7" style="66" customWidth="1"/>
    <col min="3327" max="3327" width="73" style="66" customWidth="1"/>
    <col min="3328" max="3328" width="15.5" style="66" customWidth="1"/>
    <col min="3329" max="3329" width="17.33203125" style="66" customWidth="1"/>
    <col min="3330" max="3330" width="16" style="66" customWidth="1"/>
    <col min="3331" max="3331" width="17.33203125" style="66" bestFit="1" customWidth="1"/>
    <col min="3332" max="3332" width="9.33203125" style="66"/>
    <col min="3333" max="3333" width="15.83203125" style="66" customWidth="1"/>
    <col min="3334" max="3581" width="9.33203125" style="66"/>
    <col min="3582" max="3582" width="7" style="66" customWidth="1"/>
    <col min="3583" max="3583" width="73" style="66" customWidth="1"/>
    <col min="3584" max="3584" width="15.5" style="66" customWidth="1"/>
    <col min="3585" max="3585" width="17.33203125" style="66" customWidth="1"/>
    <col min="3586" max="3586" width="16" style="66" customWidth="1"/>
    <col min="3587" max="3587" width="17.33203125" style="66" bestFit="1" customWidth="1"/>
    <col min="3588" max="3588" width="9.33203125" style="66"/>
    <col min="3589" max="3589" width="15.83203125" style="66" customWidth="1"/>
    <col min="3590" max="3837" width="9.33203125" style="66"/>
    <col min="3838" max="3838" width="7" style="66" customWidth="1"/>
    <col min="3839" max="3839" width="73" style="66" customWidth="1"/>
    <col min="3840" max="3840" width="15.5" style="66" customWidth="1"/>
    <col min="3841" max="3841" width="17.33203125" style="66" customWidth="1"/>
    <col min="3842" max="3842" width="16" style="66" customWidth="1"/>
    <col min="3843" max="3843" width="17.33203125" style="66" bestFit="1" customWidth="1"/>
    <col min="3844" max="3844" width="9.33203125" style="66"/>
    <col min="3845" max="3845" width="15.83203125" style="66" customWidth="1"/>
    <col min="3846" max="4093" width="9.33203125" style="66"/>
    <col min="4094" max="4094" width="7" style="66" customWidth="1"/>
    <col min="4095" max="4095" width="73" style="66" customWidth="1"/>
    <col min="4096" max="4096" width="15.5" style="66" customWidth="1"/>
    <col min="4097" max="4097" width="17.33203125" style="66" customWidth="1"/>
    <col min="4098" max="4098" width="16" style="66" customWidth="1"/>
    <col min="4099" max="4099" width="17.33203125" style="66" bestFit="1" customWidth="1"/>
    <col min="4100" max="4100" width="9.33203125" style="66"/>
    <col min="4101" max="4101" width="15.83203125" style="66" customWidth="1"/>
    <col min="4102" max="4349" width="9.33203125" style="66"/>
    <col min="4350" max="4350" width="7" style="66" customWidth="1"/>
    <col min="4351" max="4351" width="73" style="66" customWidth="1"/>
    <col min="4352" max="4352" width="15.5" style="66" customWidth="1"/>
    <col min="4353" max="4353" width="17.33203125" style="66" customWidth="1"/>
    <col min="4354" max="4354" width="16" style="66" customWidth="1"/>
    <col min="4355" max="4355" width="17.33203125" style="66" bestFit="1" customWidth="1"/>
    <col min="4356" max="4356" width="9.33203125" style="66"/>
    <col min="4357" max="4357" width="15.83203125" style="66" customWidth="1"/>
    <col min="4358" max="4605" width="9.33203125" style="66"/>
    <col min="4606" max="4606" width="7" style="66" customWidth="1"/>
    <col min="4607" max="4607" width="73" style="66" customWidth="1"/>
    <col min="4608" max="4608" width="15.5" style="66" customWidth="1"/>
    <col min="4609" max="4609" width="17.33203125" style="66" customWidth="1"/>
    <col min="4610" max="4610" width="16" style="66" customWidth="1"/>
    <col min="4611" max="4611" width="17.33203125" style="66" bestFit="1" customWidth="1"/>
    <col min="4612" max="4612" width="9.33203125" style="66"/>
    <col min="4613" max="4613" width="15.83203125" style="66" customWidth="1"/>
    <col min="4614" max="4861" width="9.33203125" style="66"/>
    <col min="4862" max="4862" width="7" style="66" customWidth="1"/>
    <col min="4863" max="4863" width="73" style="66" customWidth="1"/>
    <col min="4864" max="4864" width="15.5" style="66" customWidth="1"/>
    <col min="4865" max="4865" width="17.33203125" style="66" customWidth="1"/>
    <col min="4866" max="4866" width="16" style="66" customWidth="1"/>
    <col min="4867" max="4867" width="17.33203125" style="66" bestFit="1" customWidth="1"/>
    <col min="4868" max="4868" width="9.33203125" style="66"/>
    <col min="4869" max="4869" width="15.83203125" style="66" customWidth="1"/>
    <col min="4870" max="5117" width="9.33203125" style="66"/>
    <col min="5118" max="5118" width="7" style="66" customWidth="1"/>
    <col min="5119" max="5119" width="73" style="66" customWidth="1"/>
    <col min="5120" max="5120" width="15.5" style="66" customWidth="1"/>
    <col min="5121" max="5121" width="17.33203125" style="66" customWidth="1"/>
    <col min="5122" max="5122" width="16" style="66" customWidth="1"/>
    <col min="5123" max="5123" width="17.33203125" style="66" bestFit="1" customWidth="1"/>
    <col min="5124" max="5124" width="9.33203125" style="66"/>
    <col min="5125" max="5125" width="15.83203125" style="66" customWidth="1"/>
    <col min="5126" max="5373" width="9.33203125" style="66"/>
    <col min="5374" max="5374" width="7" style="66" customWidth="1"/>
    <col min="5375" max="5375" width="73" style="66" customWidth="1"/>
    <col min="5376" max="5376" width="15.5" style="66" customWidth="1"/>
    <col min="5377" max="5377" width="17.33203125" style="66" customWidth="1"/>
    <col min="5378" max="5378" width="16" style="66" customWidth="1"/>
    <col min="5379" max="5379" width="17.33203125" style="66" bestFit="1" customWidth="1"/>
    <col min="5380" max="5380" width="9.33203125" style="66"/>
    <col min="5381" max="5381" width="15.83203125" style="66" customWidth="1"/>
    <col min="5382" max="5629" width="9.33203125" style="66"/>
    <col min="5630" max="5630" width="7" style="66" customWidth="1"/>
    <col min="5631" max="5631" width="73" style="66" customWidth="1"/>
    <col min="5632" max="5632" width="15.5" style="66" customWidth="1"/>
    <col min="5633" max="5633" width="17.33203125" style="66" customWidth="1"/>
    <col min="5634" max="5634" width="16" style="66" customWidth="1"/>
    <col min="5635" max="5635" width="17.33203125" style="66" bestFit="1" customWidth="1"/>
    <col min="5636" max="5636" width="9.33203125" style="66"/>
    <col min="5637" max="5637" width="15.83203125" style="66" customWidth="1"/>
    <col min="5638" max="5885" width="9.33203125" style="66"/>
    <col min="5886" max="5886" width="7" style="66" customWidth="1"/>
    <col min="5887" max="5887" width="73" style="66" customWidth="1"/>
    <col min="5888" max="5888" width="15.5" style="66" customWidth="1"/>
    <col min="5889" max="5889" width="17.33203125" style="66" customWidth="1"/>
    <col min="5890" max="5890" width="16" style="66" customWidth="1"/>
    <col min="5891" max="5891" width="17.33203125" style="66" bestFit="1" customWidth="1"/>
    <col min="5892" max="5892" width="9.33203125" style="66"/>
    <col min="5893" max="5893" width="15.83203125" style="66" customWidth="1"/>
    <col min="5894" max="6141" width="9.33203125" style="66"/>
    <col min="6142" max="6142" width="7" style="66" customWidth="1"/>
    <col min="6143" max="6143" width="73" style="66" customWidth="1"/>
    <col min="6144" max="6144" width="15.5" style="66" customWidth="1"/>
    <col min="6145" max="6145" width="17.33203125" style="66" customWidth="1"/>
    <col min="6146" max="6146" width="16" style="66" customWidth="1"/>
    <col min="6147" max="6147" width="17.33203125" style="66" bestFit="1" customWidth="1"/>
    <col min="6148" max="6148" width="9.33203125" style="66"/>
    <col min="6149" max="6149" width="15.83203125" style="66" customWidth="1"/>
    <col min="6150" max="6397" width="9.33203125" style="66"/>
    <col min="6398" max="6398" width="7" style="66" customWidth="1"/>
    <col min="6399" max="6399" width="73" style="66" customWidth="1"/>
    <col min="6400" max="6400" width="15.5" style="66" customWidth="1"/>
    <col min="6401" max="6401" width="17.33203125" style="66" customWidth="1"/>
    <col min="6402" max="6402" width="16" style="66" customWidth="1"/>
    <col min="6403" max="6403" width="17.33203125" style="66" bestFit="1" customWidth="1"/>
    <col min="6404" max="6404" width="9.33203125" style="66"/>
    <col min="6405" max="6405" width="15.83203125" style="66" customWidth="1"/>
    <col min="6406" max="6653" width="9.33203125" style="66"/>
    <col min="6654" max="6654" width="7" style="66" customWidth="1"/>
    <col min="6655" max="6655" width="73" style="66" customWidth="1"/>
    <col min="6656" max="6656" width="15.5" style="66" customWidth="1"/>
    <col min="6657" max="6657" width="17.33203125" style="66" customWidth="1"/>
    <col min="6658" max="6658" width="16" style="66" customWidth="1"/>
    <col min="6659" max="6659" width="17.33203125" style="66" bestFit="1" customWidth="1"/>
    <col min="6660" max="6660" width="9.33203125" style="66"/>
    <col min="6661" max="6661" width="15.83203125" style="66" customWidth="1"/>
    <col min="6662" max="6909" width="9.33203125" style="66"/>
    <col min="6910" max="6910" width="7" style="66" customWidth="1"/>
    <col min="6911" max="6911" width="73" style="66" customWidth="1"/>
    <col min="6912" max="6912" width="15.5" style="66" customWidth="1"/>
    <col min="6913" max="6913" width="17.33203125" style="66" customWidth="1"/>
    <col min="6914" max="6914" width="16" style="66" customWidth="1"/>
    <col min="6915" max="6915" width="17.33203125" style="66" bestFit="1" customWidth="1"/>
    <col min="6916" max="6916" width="9.33203125" style="66"/>
    <col min="6917" max="6917" width="15.83203125" style="66" customWidth="1"/>
    <col min="6918" max="7165" width="9.33203125" style="66"/>
    <col min="7166" max="7166" width="7" style="66" customWidth="1"/>
    <col min="7167" max="7167" width="73" style="66" customWidth="1"/>
    <col min="7168" max="7168" width="15.5" style="66" customWidth="1"/>
    <col min="7169" max="7169" width="17.33203125" style="66" customWidth="1"/>
    <col min="7170" max="7170" width="16" style="66" customWidth="1"/>
    <col min="7171" max="7171" width="17.33203125" style="66" bestFit="1" customWidth="1"/>
    <col min="7172" max="7172" width="9.33203125" style="66"/>
    <col min="7173" max="7173" width="15.83203125" style="66" customWidth="1"/>
    <col min="7174" max="7421" width="9.33203125" style="66"/>
    <col min="7422" max="7422" width="7" style="66" customWidth="1"/>
    <col min="7423" max="7423" width="73" style="66" customWidth="1"/>
    <col min="7424" max="7424" width="15.5" style="66" customWidth="1"/>
    <col min="7425" max="7425" width="17.33203125" style="66" customWidth="1"/>
    <col min="7426" max="7426" width="16" style="66" customWidth="1"/>
    <col min="7427" max="7427" width="17.33203125" style="66" bestFit="1" customWidth="1"/>
    <col min="7428" max="7428" width="9.33203125" style="66"/>
    <col min="7429" max="7429" width="15.83203125" style="66" customWidth="1"/>
    <col min="7430" max="7677" width="9.33203125" style="66"/>
    <col min="7678" max="7678" width="7" style="66" customWidth="1"/>
    <col min="7679" max="7679" width="73" style="66" customWidth="1"/>
    <col min="7680" max="7680" width="15.5" style="66" customWidth="1"/>
    <col min="7681" max="7681" width="17.33203125" style="66" customWidth="1"/>
    <col min="7682" max="7682" width="16" style="66" customWidth="1"/>
    <col min="7683" max="7683" width="17.33203125" style="66" bestFit="1" customWidth="1"/>
    <col min="7684" max="7684" width="9.33203125" style="66"/>
    <col min="7685" max="7685" width="15.83203125" style="66" customWidth="1"/>
    <col min="7686" max="7933" width="9.33203125" style="66"/>
    <col min="7934" max="7934" width="7" style="66" customWidth="1"/>
    <col min="7935" max="7935" width="73" style="66" customWidth="1"/>
    <col min="7936" max="7936" width="15.5" style="66" customWidth="1"/>
    <col min="7937" max="7937" width="17.33203125" style="66" customWidth="1"/>
    <col min="7938" max="7938" width="16" style="66" customWidth="1"/>
    <col min="7939" max="7939" width="17.33203125" style="66" bestFit="1" customWidth="1"/>
    <col min="7940" max="7940" width="9.33203125" style="66"/>
    <col min="7941" max="7941" width="15.83203125" style="66" customWidth="1"/>
    <col min="7942" max="8189" width="9.33203125" style="66"/>
    <col min="8190" max="8190" width="7" style="66" customWidth="1"/>
    <col min="8191" max="8191" width="73" style="66" customWidth="1"/>
    <col min="8192" max="8192" width="15.5" style="66" customWidth="1"/>
    <col min="8193" max="8193" width="17.33203125" style="66" customWidth="1"/>
    <col min="8194" max="8194" width="16" style="66" customWidth="1"/>
    <col min="8195" max="8195" width="17.33203125" style="66" bestFit="1" customWidth="1"/>
    <col min="8196" max="8196" width="9.33203125" style="66"/>
    <col min="8197" max="8197" width="15.83203125" style="66" customWidth="1"/>
    <col min="8198" max="8445" width="9.33203125" style="66"/>
    <col min="8446" max="8446" width="7" style="66" customWidth="1"/>
    <col min="8447" max="8447" width="73" style="66" customWidth="1"/>
    <col min="8448" max="8448" width="15.5" style="66" customWidth="1"/>
    <col min="8449" max="8449" width="17.33203125" style="66" customWidth="1"/>
    <col min="8450" max="8450" width="16" style="66" customWidth="1"/>
    <col min="8451" max="8451" width="17.33203125" style="66" bestFit="1" customWidth="1"/>
    <col min="8452" max="8452" width="9.33203125" style="66"/>
    <col min="8453" max="8453" width="15.83203125" style="66" customWidth="1"/>
    <col min="8454" max="8701" width="9.33203125" style="66"/>
    <col min="8702" max="8702" width="7" style="66" customWidth="1"/>
    <col min="8703" max="8703" width="73" style="66" customWidth="1"/>
    <col min="8704" max="8704" width="15.5" style="66" customWidth="1"/>
    <col min="8705" max="8705" width="17.33203125" style="66" customWidth="1"/>
    <col min="8706" max="8706" width="16" style="66" customWidth="1"/>
    <col min="8707" max="8707" width="17.33203125" style="66" bestFit="1" customWidth="1"/>
    <col min="8708" max="8708" width="9.33203125" style="66"/>
    <col min="8709" max="8709" width="15.83203125" style="66" customWidth="1"/>
    <col min="8710" max="8957" width="9.33203125" style="66"/>
    <col min="8958" max="8958" width="7" style="66" customWidth="1"/>
    <col min="8959" max="8959" width="73" style="66" customWidth="1"/>
    <col min="8960" max="8960" width="15.5" style="66" customWidth="1"/>
    <col min="8961" max="8961" width="17.33203125" style="66" customWidth="1"/>
    <col min="8962" max="8962" width="16" style="66" customWidth="1"/>
    <col min="8963" max="8963" width="17.33203125" style="66" bestFit="1" customWidth="1"/>
    <col min="8964" max="8964" width="9.33203125" style="66"/>
    <col min="8965" max="8965" width="15.83203125" style="66" customWidth="1"/>
    <col min="8966" max="9213" width="9.33203125" style="66"/>
    <col min="9214" max="9214" width="7" style="66" customWidth="1"/>
    <col min="9215" max="9215" width="73" style="66" customWidth="1"/>
    <col min="9216" max="9216" width="15.5" style="66" customWidth="1"/>
    <col min="9217" max="9217" width="17.33203125" style="66" customWidth="1"/>
    <col min="9218" max="9218" width="16" style="66" customWidth="1"/>
    <col min="9219" max="9219" width="17.33203125" style="66" bestFit="1" customWidth="1"/>
    <col min="9220" max="9220" width="9.33203125" style="66"/>
    <col min="9221" max="9221" width="15.83203125" style="66" customWidth="1"/>
    <col min="9222" max="9469" width="9.33203125" style="66"/>
    <col min="9470" max="9470" width="7" style="66" customWidth="1"/>
    <col min="9471" max="9471" width="73" style="66" customWidth="1"/>
    <col min="9472" max="9472" width="15.5" style="66" customWidth="1"/>
    <col min="9473" max="9473" width="17.33203125" style="66" customWidth="1"/>
    <col min="9474" max="9474" width="16" style="66" customWidth="1"/>
    <col min="9475" max="9475" width="17.33203125" style="66" bestFit="1" customWidth="1"/>
    <col min="9476" max="9476" width="9.33203125" style="66"/>
    <col min="9477" max="9477" width="15.83203125" style="66" customWidth="1"/>
    <col min="9478" max="9725" width="9.33203125" style="66"/>
    <col min="9726" max="9726" width="7" style="66" customWidth="1"/>
    <col min="9727" max="9727" width="73" style="66" customWidth="1"/>
    <col min="9728" max="9728" width="15.5" style="66" customWidth="1"/>
    <col min="9729" max="9729" width="17.33203125" style="66" customWidth="1"/>
    <col min="9730" max="9730" width="16" style="66" customWidth="1"/>
    <col min="9731" max="9731" width="17.33203125" style="66" bestFit="1" customWidth="1"/>
    <col min="9732" max="9732" width="9.33203125" style="66"/>
    <col min="9733" max="9733" width="15.83203125" style="66" customWidth="1"/>
    <col min="9734" max="9981" width="9.33203125" style="66"/>
    <col min="9982" max="9982" width="7" style="66" customWidth="1"/>
    <col min="9983" max="9983" width="73" style="66" customWidth="1"/>
    <col min="9984" max="9984" width="15.5" style="66" customWidth="1"/>
    <col min="9985" max="9985" width="17.33203125" style="66" customWidth="1"/>
    <col min="9986" max="9986" width="16" style="66" customWidth="1"/>
    <col min="9987" max="9987" width="17.33203125" style="66" bestFit="1" customWidth="1"/>
    <col min="9988" max="9988" width="9.33203125" style="66"/>
    <col min="9989" max="9989" width="15.83203125" style="66" customWidth="1"/>
    <col min="9990" max="10237" width="9.33203125" style="66"/>
    <col min="10238" max="10238" width="7" style="66" customWidth="1"/>
    <col min="10239" max="10239" width="73" style="66" customWidth="1"/>
    <col min="10240" max="10240" width="15.5" style="66" customWidth="1"/>
    <col min="10241" max="10241" width="17.33203125" style="66" customWidth="1"/>
    <col min="10242" max="10242" width="16" style="66" customWidth="1"/>
    <col min="10243" max="10243" width="17.33203125" style="66" bestFit="1" customWidth="1"/>
    <col min="10244" max="10244" width="9.33203125" style="66"/>
    <col min="10245" max="10245" width="15.83203125" style="66" customWidth="1"/>
    <col min="10246" max="10493" width="9.33203125" style="66"/>
    <col min="10494" max="10494" width="7" style="66" customWidth="1"/>
    <col min="10495" max="10495" width="73" style="66" customWidth="1"/>
    <col min="10496" max="10496" width="15.5" style="66" customWidth="1"/>
    <col min="10497" max="10497" width="17.33203125" style="66" customWidth="1"/>
    <col min="10498" max="10498" width="16" style="66" customWidth="1"/>
    <col min="10499" max="10499" width="17.33203125" style="66" bestFit="1" customWidth="1"/>
    <col min="10500" max="10500" width="9.33203125" style="66"/>
    <col min="10501" max="10501" width="15.83203125" style="66" customWidth="1"/>
    <col min="10502" max="10749" width="9.33203125" style="66"/>
    <col min="10750" max="10750" width="7" style="66" customWidth="1"/>
    <col min="10751" max="10751" width="73" style="66" customWidth="1"/>
    <col min="10752" max="10752" width="15.5" style="66" customWidth="1"/>
    <col min="10753" max="10753" width="17.33203125" style="66" customWidth="1"/>
    <col min="10754" max="10754" width="16" style="66" customWidth="1"/>
    <col min="10755" max="10755" width="17.33203125" style="66" bestFit="1" customWidth="1"/>
    <col min="10756" max="10756" width="9.33203125" style="66"/>
    <col min="10757" max="10757" width="15.83203125" style="66" customWidth="1"/>
    <col min="10758" max="11005" width="9.33203125" style="66"/>
    <col min="11006" max="11006" width="7" style="66" customWidth="1"/>
    <col min="11007" max="11007" width="73" style="66" customWidth="1"/>
    <col min="11008" max="11008" width="15.5" style="66" customWidth="1"/>
    <col min="11009" max="11009" width="17.33203125" style="66" customWidth="1"/>
    <col min="11010" max="11010" width="16" style="66" customWidth="1"/>
    <col min="11011" max="11011" width="17.33203125" style="66" bestFit="1" customWidth="1"/>
    <col min="11012" max="11012" width="9.33203125" style="66"/>
    <col min="11013" max="11013" width="15.83203125" style="66" customWidth="1"/>
    <col min="11014" max="11261" width="9.33203125" style="66"/>
    <col min="11262" max="11262" width="7" style="66" customWidth="1"/>
    <col min="11263" max="11263" width="73" style="66" customWidth="1"/>
    <col min="11264" max="11264" width="15.5" style="66" customWidth="1"/>
    <col min="11265" max="11265" width="17.33203125" style="66" customWidth="1"/>
    <col min="11266" max="11266" width="16" style="66" customWidth="1"/>
    <col min="11267" max="11267" width="17.33203125" style="66" bestFit="1" customWidth="1"/>
    <col min="11268" max="11268" width="9.33203125" style="66"/>
    <col min="11269" max="11269" width="15.83203125" style="66" customWidth="1"/>
    <col min="11270" max="11517" width="9.33203125" style="66"/>
    <col min="11518" max="11518" width="7" style="66" customWidth="1"/>
    <col min="11519" max="11519" width="73" style="66" customWidth="1"/>
    <col min="11520" max="11520" width="15.5" style="66" customWidth="1"/>
    <col min="11521" max="11521" width="17.33203125" style="66" customWidth="1"/>
    <col min="11522" max="11522" width="16" style="66" customWidth="1"/>
    <col min="11523" max="11523" width="17.33203125" style="66" bestFit="1" customWidth="1"/>
    <col min="11524" max="11524" width="9.33203125" style="66"/>
    <col min="11525" max="11525" width="15.83203125" style="66" customWidth="1"/>
    <col min="11526" max="11773" width="9.33203125" style="66"/>
    <col min="11774" max="11774" width="7" style="66" customWidth="1"/>
    <col min="11775" max="11775" width="73" style="66" customWidth="1"/>
    <col min="11776" max="11776" width="15.5" style="66" customWidth="1"/>
    <col min="11777" max="11777" width="17.33203125" style="66" customWidth="1"/>
    <col min="11778" max="11778" width="16" style="66" customWidth="1"/>
    <col min="11779" max="11779" width="17.33203125" style="66" bestFit="1" customWidth="1"/>
    <col min="11780" max="11780" width="9.33203125" style="66"/>
    <col min="11781" max="11781" width="15.83203125" style="66" customWidth="1"/>
    <col min="11782" max="12029" width="9.33203125" style="66"/>
    <col min="12030" max="12030" width="7" style="66" customWidth="1"/>
    <col min="12031" max="12031" width="73" style="66" customWidth="1"/>
    <col min="12032" max="12032" width="15.5" style="66" customWidth="1"/>
    <col min="12033" max="12033" width="17.33203125" style="66" customWidth="1"/>
    <col min="12034" max="12034" width="16" style="66" customWidth="1"/>
    <col min="12035" max="12035" width="17.33203125" style="66" bestFit="1" customWidth="1"/>
    <col min="12036" max="12036" width="9.33203125" style="66"/>
    <col min="12037" max="12037" width="15.83203125" style="66" customWidth="1"/>
    <col min="12038" max="12285" width="9.33203125" style="66"/>
    <col min="12286" max="12286" width="7" style="66" customWidth="1"/>
    <col min="12287" max="12287" width="73" style="66" customWidth="1"/>
    <col min="12288" max="12288" width="15.5" style="66" customWidth="1"/>
    <col min="12289" max="12289" width="17.33203125" style="66" customWidth="1"/>
    <col min="12290" max="12290" width="16" style="66" customWidth="1"/>
    <col min="12291" max="12291" width="17.33203125" style="66" bestFit="1" customWidth="1"/>
    <col min="12292" max="12292" width="9.33203125" style="66"/>
    <col min="12293" max="12293" width="15.83203125" style="66" customWidth="1"/>
    <col min="12294" max="12541" width="9.33203125" style="66"/>
    <col min="12542" max="12542" width="7" style="66" customWidth="1"/>
    <col min="12543" max="12543" width="73" style="66" customWidth="1"/>
    <col min="12544" max="12544" width="15.5" style="66" customWidth="1"/>
    <col min="12545" max="12545" width="17.33203125" style="66" customWidth="1"/>
    <col min="12546" max="12546" width="16" style="66" customWidth="1"/>
    <col min="12547" max="12547" width="17.33203125" style="66" bestFit="1" customWidth="1"/>
    <col min="12548" max="12548" width="9.33203125" style="66"/>
    <col min="12549" max="12549" width="15.83203125" style="66" customWidth="1"/>
    <col min="12550" max="12797" width="9.33203125" style="66"/>
    <col min="12798" max="12798" width="7" style="66" customWidth="1"/>
    <col min="12799" max="12799" width="73" style="66" customWidth="1"/>
    <col min="12800" max="12800" width="15.5" style="66" customWidth="1"/>
    <col min="12801" max="12801" width="17.33203125" style="66" customWidth="1"/>
    <col min="12802" max="12802" width="16" style="66" customWidth="1"/>
    <col min="12803" max="12803" width="17.33203125" style="66" bestFit="1" customWidth="1"/>
    <col min="12804" max="12804" width="9.33203125" style="66"/>
    <col min="12805" max="12805" width="15.83203125" style="66" customWidth="1"/>
    <col min="12806" max="13053" width="9.33203125" style="66"/>
    <col min="13054" max="13054" width="7" style="66" customWidth="1"/>
    <col min="13055" max="13055" width="73" style="66" customWidth="1"/>
    <col min="13056" max="13056" width="15.5" style="66" customWidth="1"/>
    <col min="13057" max="13057" width="17.33203125" style="66" customWidth="1"/>
    <col min="13058" max="13058" width="16" style="66" customWidth="1"/>
    <col min="13059" max="13059" width="17.33203125" style="66" bestFit="1" customWidth="1"/>
    <col min="13060" max="13060" width="9.33203125" style="66"/>
    <col min="13061" max="13061" width="15.83203125" style="66" customWidth="1"/>
    <col min="13062" max="13309" width="9.33203125" style="66"/>
    <col min="13310" max="13310" width="7" style="66" customWidth="1"/>
    <col min="13311" max="13311" width="73" style="66" customWidth="1"/>
    <col min="13312" max="13312" width="15.5" style="66" customWidth="1"/>
    <col min="13313" max="13313" width="17.33203125" style="66" customWidth="1"/>
    <col min="13314" max="13314" width="16" style="66" customWidth="1"/>
    <col min="13315" max="13315" width="17.33203125" style="66" bestFit="1" customWidth="1"/>
    <col min="13316" max="13316" width="9.33203125" style="66"/>
    <col min="13317" max="13317" width="15.83203125" style="66" customWidth="1"/>
    <col min="13318" max="13565" width="9.33203125" style="66"/>
    <col min="13566" max="13566" width="7" style="66" customWidth="1"/>
    <col min="13567" max="13567" width="73" style="66" customWidth="1"/>
    <col min="13568" max="13568" width="15.5" style="66" customWidth="1"/>
    <col min="13569" max="13569" width="17.33203125" style="66" customWidth="1"/>
    <col min="13570" max="13570" width="16" style="66" customWidth="1"/>
    <col min="13571" max="13571" width="17.33203125" style="66" bestFit="1" customWidth="1"/>
    <col min="13572" max="13572" width="9.33203125" style="66"/>
    <col min="13573" max="13573" width="15.83203125" style="66" customWidth="1"/>
    <col min="13574" max="13821" width="9.33203125" style="66"/>
    <col min="13822" max="13822" width="7" style="66" customWidth="1"/>
    <col min="13823" max="13823" width="73" style="66" customWidth="1"/>
    <col min="13824" max="13824" width="15.5" style="66" customWidth="1"/>
    <col min="13825" max="13825" width="17.33203125" style="66" customWidth="1"/>
    <col min="13826" max="13826" width="16" style="66" customWidth="1"/>
    <col min="13827" max="13827" width="17.33203125" style="66" bestFit="1" customWidth="1"/>
    <col min="13828" max="13828" width="9.33203125" style="66"/>
    <col min="13829" max="13829" width="15.83203125" style="66" customWidth="1"/>
    <col min="13830" max="14077" width="9.33203125" style="66"/>
    <col min="14078" max="14078" width="7" style="66" customWidth="1"/>
    <col min="14079" max="14079" width="73" style="66" customWidth="1"/>
    <col min="14080" max="14080" width="15.5" style="66" customWidth="1"/>
    <col min="14081" max="14081" width="17.33203125" style="66" customWidth="1"/>
    <col min="14082" max="14082" width="16" style="66" customWidth="1"/>
    <col min="14083" max="14083" width="17.33203125" style="66" bestFit="1" customWidth="1"/>
    <col min="14084" max="14084" width="9.33203125" style="66"/>
    <col min="14085" max="14085" width="15.83203125" style="66" customWidth="1"/>
    <col min="14086" max="14333" width="9.33203125" style="66"/>
    <col min="14334" max="14334" width="7" style="66" customWidth="1"/>
    <col min="14335" max="14335" width="73" style="66" customWidth="1"/>
    <col min="14336" max="14336" width="15.5" style="66" customWidth="1"/>
    <col min="14337" max="14337" width="17.33203125" style="66" customWidth="1"/>
    <col min="14338" max="14338" width="16" style="66" customWidth="1"/>
    <col min="14339" max="14339" width="17.33203125" style="66" bestFit="1" customWidth="1"/>
    <col min="14340" max="14340" width="9.33203125" style="66"/>
    <col min="14341" max="14341" width="15.83203125" style="66" customWidth="1"/>
    <col min="14342" max="14589" width="9.33203125" style="66"/>
    <col min="14590" max="14590" width="7" style="66" customWidth="1"/>
    <col min="14591" max="14591" width="73" style="66" customWidth="1"/>
    <col min="14592" max="14592" width="15.5" style="66" customWidth="1"/>
    <col min="14593" max="14593" width="17.33203125" style="66" customWidth="1"/>
    <col min="14594" max="14594" width="16" style="66" customWidth="1"/>
    <col min="14595" max="14595" width="17.33203125" style="66" bestFit="1" customWidth="1"/>
    <col min="14596" max="14596" width="9.33203125" style="66"/>
    <col min="14597" max="14597" width="15.83203125" style="66" customWidth="1"/>
    <col min="14598" max="14845" width="9.33203125" style="66"/>
    <col min="14846" max="14846" width="7" style="66" customWidth="1"/>
    <col min="14847" max="14847" width="73" style="66" customWidth="1"/>
    <col min="14848" max="14848" width="15.5" style="66" customWidth="1"/>
    <col min="14849" max="14849" width="17.33203125" style="66" customWidth="1"/>
    <col min="14850" max="14850" width="16" style="66" customWidth="1"/>
    <col min="14851" max="14851" width="17.33203125" style="66" bestFit="1" customWidth="1"/>
    <col min="14852" max="14852" width="9.33203125" style="66"/>
    <col min="14853" max="14853" width="15.83203125" style="66" customWidth="1"/>
    <col min="14854" max="15101" width="9.33203125" style="66"/>
    <col min="15102" max="15102" width="7" style="66" customWidth="1"/>
    <col min="15103" max="15103" width="73" style="66" customWidth="1"/>
    <col min="15104" max="15104" width="15.5" style="66" customWidth="1"/>
    <col min="15105" max="15105" width="17.33203125" style="66" customWidth="1"/>
    <col min="15106" max="15106" width="16" style="66" customWidth="1"/>
    <col min="15107" max="15107" width="17.33203125" style="66" bestFit="1" customWidth="1"/>
    <col min="15108" max="15108" width="9.33203125" style="66"/>
    <col min="15109" max="15109" width="15.83203125" style="66" customWidth="1"/>
    <col min="15110" max="15357" width="9.33203125" style="66"/>
    <col min="15358" max="15358" width="7" style="66" customWidth="1"/>
    <col min="15359" max="15359" width="73" style="66" customWidth="1"/>
    <col min="15360" max="15360" width="15.5" style="66" customWidth="1"/>
    <col min="15361" max="15361" width="17.33203125" style="66" customWidth="1"/>
    <col min="15362" max="15362" width="16" style="66" customWidth="1"/>
    <col min="15363" max="15363" width="17.33203125" style="66" bestFit="1" customWidth="1"/>
    <col min="15364" max="15364" width="9.33203125" style="66"/>
    <col min="15365" max="15365" width="15.83203125" style="66" customWidth="1"/>
    <col min="15366" max="15613" width="9.33203125" style="66"/>
    <col min="15614" max="15614" width="7" style="66" customWidth="1"/>
    <col min="15615" max="15615" width="73" style="66" customWidth="1"/>
    <col min="15616" max="15616" width="15.5" style="66" customWidth="1"/>
    <col min="15617" max="15617" width="17.33203125" style="66" customWidth="1"/>
    <col min="15618" max="15618" width="16" style="66" customWidth="1"/>
    <col min="15619" max="15619" width="17.33203125" style="66" bestFit="1" customWidth="1"/>
    <col min="15620" max="15620" width="9.33203125" style="66"/>
    <col min="15621" max="15621" width="15.83203125" style="66" customWidth="1"/>
    <col min="15622" max="15869" width="9.33203125" style="66"/>
    <col min="15870" max="15870" width="7" style="66" customWidth="1"/>
    <col min="15871" max="15871" width="73" style="66" customWidth="1"/>
    <col min="15872" max="15872" width="15.5" style="66" customWidth="1"/>
    <col min="15873" max="15873" width="17.33203125" style="66" customWidth="1"/>
    <col min="15874" max="15874" width="16" style="66" customWidth="1"/>
    <col min="15875" max="15875" width="17.33203125" style="66" bestFit="1" customWidth="1"/>
    <col min="15876" max="15876" width="9.33203125" style="66"/>
    <col min="15877" max="15877" width="15.83203125" style="66" customWidth="1"/>
    <col min="15878" max="16125" width="9.33203125" style="66"/>
    <col min="16126" max="16126" width="7" style="66" customWidth="1"/>
    <col min="16127" max="16127" width="73" style="66" customWidth="1"/>
    <col min="16128" max="16128" width="15.5" style="66" customWidth="1"/>
    <col min="16129" max="16129" width="17.33203125" style="66" customWidth="1"/>
    <col min="16130" max="16130" width="16" style="66" customWidth="1"/>
    <col min="16131" max="16131" width="17.33203125" style="66" bestFit="1" customWidth="1"/>
    <col min="16132" max="16132" width="9.33203125" style="66"/>
    <col min="16133" max="16133" width="15.83203125" style="66" customWidth="1"/>
    <col min="16134" max="16384" width="9.33203125" style="66"/>
  </cols>
  <sheetData>
    <row r="1" spans="1:7" ht="62.25" customHeight="1">
      <c r="A1" s="265" t="str">
        <f>+Дефектовка!A7</f>
        <v>НАМАНГАН ВИЛОЯТИ  УЙЧИ ТУМАН “ҚАШҚАР” МАҲАЛЛА ФУҚАРОЛАР ЙИҒИНИ ХУДУДИДА ЖОЙЛАШГАН “НАВБАХОР”, "ЎЙИНГОҲ", "А.ҚАХХОР" ВА "МАЗМУНЛИ"КЎЧАЛАРИНИ АСФАЛТ ҚОПЛАМАСИ БИЛАН ҚОПЛАШ.</v>
      </c>
      <c r="B1" s="265"/>
      <c r="C1" s="265"/>
      <c r="D1" s="265"/>
      <c r="E1" s="81"/>
    </row>
    <row r="2" spans="1:7" ht="24.75" customHeight="1">
      <c r="A2" s="265" t="s">
        <v>199</v>
      </c>
      <c r="B2" s="265"/>
      <c r="C2" s="265"/>
      <c r="D2" s="265"/>
      <c r="E2" s="81"/>
    </row>
    <row r="3" spans="1:7">
      <c r="A3" s="266"/>
      <c r="B3" s="266"/>
      <c r="C3" s="266"/>
      <c r="D3" s="266"/>
      <c r="E3" s="147"/>
    </row>
    <row r="4" spans="1:7" ht="36.75" customHeight="1">
      <c r="A4" s="43" t="s">
        <v>18</v>
      </c>
      <c r="B4" s="43" t="s">
        <v>19</v>
      </c>
      <c r="C4" s="43" t="s">
        <v>11</v>
      </c>
      <c r="D4" s="43" t="s">
        <v>20</v>
      </c>
      <c r="E4" s="147"/>
    </row>
    <row r="5" spans="1:7" ht="23.25" customHeight="1">
      <c r="A5" s="67"/>
      <c r="B5" s="43" t="s">
        <v>21</v>
      </c>
      <c r="C5" s="67"/>
      <c r="D5" s="67"/>
      <c r="E5" s="148"/>
    </row>
    <row r="6" spans="1:7" ht="33" customHeight="1">
      <c r="A6" s="67">
        <v>1</v>
      </c>
      <c r="B6" s="42" t="s">
        <v>169</v>
      </c>
      <c r="C6" s="67" t="s">
        <v>16</v>
      </c>
      <c r="D6" s="67">
        <v>2804</v>
      </c>
      <c r="E6" s="148"/>
    </row>
    <row r="7" spans="1:7" ht="25.5" customHeight="1">
      <c r="A7" s="67">
        <v>2</v>
      </c>
      <c r="B7" s="42" t="s">
        <v>170</v>
      </c>
      <c r="C7" s="67" t="s">
        <v>16</v>
      </c>
      <c r="D7" s="173" t="s">
        <v>260</v>
      </c>
      <c r="E7" s="148"/>
    </row>
    <row r="8" spans="1:7" ht="33" customHeight="1">
      <c r="A8" s="67">
        <v>3</v>
      </c>
      <c r="B8" s="42" t="s">
        <v>212</v>
      </c>
      <c r="C8" s="67"/>
      <c r="D8" s="67"/>
      <c r="E8" s="148"/>
    </row>
    <row r="9" spans="1:7">
      <c r="A9" s="67">
        <v>4</v>
      </c>
      <c r="B9" s="42" t="s">
        <v>111</v>
      </c>
      <c r="C9" s="67"/>
      <c r="D9" s="67"/>
      <c r="E9" s="148"/>
    </row>
    <row r="10" spans="1:7" ht="33" customHeight="1">
      <c r="A10" s="67">
        <v>5</v>
      </c>
      <c r="B10" s="42" t="s">
        <v>213</v>
      </c>
      <c r="C10" s="67"/>
      <c r="D10" s="67"/>
      <c r="E10" s="148"/>
    </row>
    <row r="11" spans="1:7" ht="33">
      <c r="A11" s="67">
        <v>6</v>
      </c>
      <c r="B11" s="42" t="s">
        <v>22</v>
      </c>
      <c r="C11" s="67"/>
      <c r="D11" s="67"/>
      <c r="E11" s="148"/>
    </row>
    <row r="12" spans="1:7">
      <c r="A12" s="67"/>
      <c r="B12" s="43" t="s">
        <v>177</v>
      </c>
      <c r="C12" s="67"/>
      <c r="D12" s="67"/>
      <c r="E12" s="148"/>
    </row>
    <row r="13" spans="1:7" ht="19.5">
      <c r="A13" s="149">
        <v>1</v>
      </c>
      <c r="B13" s="42" t="s">
        <v>258</v>
      </c>
      <c r="C13" s="149" t="s">
        <v>112</v>
      </c>
      <c r="D13" s="149">
        <f>SUMIF(Дефектовка!$F$15:$F$76,B13,Дефектовка!$I$15:$I$76)</f>
        <v>2701.1499999999996</v>
      </c>
      <c r="E13" s="148"/>
    </row>
    <row r="14" spans="1:7" ht="33">
      <c r="A14" s="149">
        <f>+A13+1</f>
        <v>2</v>
      </c>
      <c r="B14" s="42" t="s">
        <v>250</v>
      </c>
      <c r="C14" s="149" t="s">
        <v>112</v>
      </c>
      <c r="D14" s="149">
        <f>SUMIF(Дефектовка!$F$15:$F$76,B14,Дефектовка!$I$15:$I$76)</f>
        <v>8558.8599999999988</v>
      </c>
      <c r="E14" s="148"/>
    </row>
    <row r="15" spans="1:7">
      <c r="A15" s="149">
        <f>+A14+1</f>
        <v>3</v>
      </c>
      <c r="B15" s="42" t="s">
        <v>155</v>
      </c>
      <c r="C15" s="149" t="s">
        <v>23</v>
      </c>
      <c r="D15" s="149">
        <f>SUMIF(Дефектовка!$F$15:$F$76,B15,Дефектовка!$I$15:$I$76)</f>
        <v>6.7570000000000006</v>
      </c>
      <c r="E15" s="148"/>
    </row>
    <row r="16" spans="1:7" ht="49.5">
      <c r="A16" s="149">
        <f>+A15+1</f>
        <v>4</v>
      </c>
      <c r="B16" s="44" t="s">
        <v>207</v>
      </c>
      <c r="C16" s="149" t="s">
        <v>112</v>
      </c>
      <c r="D16" s="149">
        <f>SUMIF(Дефектовка!$F$15:$F$76,B16,Дефектовка!$I$15:$I$76)</f>
        <v>11260.009999999998</v>
      </c>
      <c r="E16" s="148"/>
      <c r="F16" s="169"/>
      <c r="G16" s="170"/>
    </row>
    <row r="17" spans="1:7" ht="33">
      <c r="A17" s="149">
        <f>+A16+1</f>
        <v>5</v>
      </c>
      <c r="B17" s="44" t="s">
        <v>251</v>
      </c>
      <c r="C17" s="149" t="s">
        <v>112</v>
      </c>
      <c r="D17" s="149">
        <f>SUMIF(Дефектовка!$F$15:$F$76,B17,Дефектовка!$I$15:$I$76)</f>
        <v>1402</v>
      </c>
      <c r="E17" s="148"/>
      <c r="F17" s="169"/>
      <c r="G17" s="170"/>
    </row>
    <row r="18" spans="1:7">
      <c r="A18" s="149"/>
      <c r="B18" s="43" t="s">
        <v>225</v>
      </c>
      <c r="C18" s="149"/>
      <c r="D18" s="149"/>
      <c r="E18" s="148"/>
      <c r="F18" s="169"/>
      <c r="G18" s="170"/>
    </row>
    <row r="19" spans="1:7">
      <c r="A19" s="267">
        <f>+A17+1</f>
        <v>6</v>
      </c>
      <c r="B19" s="269" t="s">
        <v>221</v>
      </c>
      <c r="C19" s="186" t="s">
        <v>222</v>
      </c>
      <c r="D19" s="149">
        <f>SUMIF(Дефектовка!$F$15:$F$76,B19,Дефектовка!$I$15:$I$76)</f>
        <v>9</v>
      </c>
      <c r="E19" s="148"/>
      <c r="F19" s="169"/>
      <c r="G19" s="170"/>
    </row>
    <row r="20" spans="1:7">
      <c r="A20" s="268"/>
      <c r="B20" s="269"/>
      <c r="C20" s="186" t="s">
        <v>100</v>
      </c>
      <c r="D20" s="149">
        <f>+D19*0.016</f>
        <v>0.14400000000000002</v>
      </c>
      <c r="E20" s="148"/>
      <c r="F20" s="169"/>
      <c r="G20" s="170"/>
    </row>
    <row r="21" spans="1:7">
      <c r="A21" s="149">
        <f>+A19+1</f>
        <v>7</v>
      </c>
      <c r="B21" s="188" t="s">
        <v>223</v>
      </c>
      <c r="C21" s="187" t="s">
        <v>222</v>
      </c>
      <c r="D21" s="149">
        <f>SUMIF(Дефектовка!$F$15:$F$76,B21,Дефектовка!$I$15:$I$76)</f>
        <v>3</v>
      </c>
      <c r="E21" s="148"/>
      <c r="F21" s="169"/>
      <c r="G21" s="170"/>
    </row>
    <row r="22" spans="1:7" ht="33">
      <c r="A22" s="149">
        <f>+A21+1</f>
        <v>8</v>
      </c>
      <c r="B22" s="188" t="s">
        <v>232</v>
      </c>
      <c r="C22" s="187" t="s">
        <v>222</v>
      </c>
      <c r="D22" s="149">
        <f>SUMIF(Дефектовка!$F$15:$F$76,B22,Дефектовка!$I$15:$I$76)</f>
        <v>3</v>
      </c>
      <c r="E22" s="148"/>
      <c r="F22" s="169"/>
      <c r="G22" s="170"/>
    </row>
    <row r="23" spans="1:7" ht="33">
      <c r="A23" s="149">
        <f>+A22+1</f>
        <v>9</v>
      </c>
      <c r="B23" s="189" t="s">
        <v>224</v>
      </c>
      <c r="C23" s="187" t="s">
        <v>222</v>
      </c>
      <c r="D23" s="149">
        <f>SUMIF(Дефектовка!$F$15:$F$76,B23,Дефектовка!$I$15:$I$76)</f>
        <v>3</v>
      </c>
      <c r="E23" s="148"/>
      <c r="F23" s="169"/>
      <c r="G23" s="170"/>
    </row>
    <row r="24" spans="1:7">
      <c r="A24" s="149">
        <f>+A23+1</f>
        <v>10</v>
      </c>
      <c r="B24" s="189" t="s">
        <v>236</v>
      </c>
      <c r="C24" s="187" t="s">
        <v>16</v>
      </c>
      <c r="D24" s="149">
        <f>SUMIF(Дефектовка!$F$15:$F$76,B24,Дефектовка!$I$15:$I$76)</f>
        <v>12</v>
      </c>
      <c r="E24" s="148"/>
      <c r="F24" s="169"/>
      <c r="G24" s="170"/>
    </row>
    <row r="26" spans="1:7">
      <c r="D26" s="66">
        <f>SUM(D12:D24)</f>
        <v>23958.920999999995</v>
      </c>
    </row>
    <row r="27" spans="1:7">
      <c r="D27" s="66">
        <f>SUM(Дефектовка!I15:I76)</f>
        <v>23958.921000000009</v>
      </c>
    </row>
    <row r="28" spans="1:7">
      <c r="D28" s="66">
        <f>+D27-D26</f>
        <v>0</v>
      </c>
    </row>
    <row r="30" spans="1:7">
      <c r="B30" s="163"/>
    </row>
    <row r="31" spans="1:7">
      <c r="D31" s="162"/>
    </row>
    <row r="32" spans="1:7">
      <c r="D32" s="179"/>
      <c r="F32" s="178"/>
    </row>
    <row r="33" spans="4:6">
      <c r="D33" s="179"/>
      <c r="F33" s="178"/>
    </row>
    <row r="34" spans="4:6">
      <c r="D34" s="162"/>
    </row>
  </sheetData>
  <mergeCells count="5">
    <mergeCell ref="A1:D1"/>
    <mergeCell ref="A2:D2"/>
    <mergeCell ref="A3:D3"/>
    <mergeCell ref="A19:A20"/>
    <mergeCell ref="B19:B20"/>
  </mergeCells>
  <pageMargins left="0.78740157480314965" right="0.51181102362204722" top="0.55118110236220474" bottom="0.35433070866141736" header="0.31496062992125984" footer="0.31496062992125984"/>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1" bestFit="1" customWidth="1"/>
    <col min="5" max="5" width="11.83203125" style="22" customWidth="1"/>
    <col min="6" max="6" width="12.83203125" style="61" customWidth="1"/>
    <col min="7" max="7" width="13.5" style="22" customWidth="1"/>
    <col min="8" max="8" width="12.33203125" style="22" customWidth="1"/>
    <col min="9" max="9" width="14.33203125" style="61"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72" t="s">
        <v>121</v>
      </c>
      <c r="B1" s="272"/>
      <c r="C1" s="272"/>
      <c r="D1" s="272"/>
      <c r="E1" s="272"/>
      <c r="F1" s="272"/>
      <c r="G1" s="272"/>
      <c r="H1" s="272"/>
      <c r="I1" s="272"/>
      <c r="J1" s="272"/>
    </row>
    <row r="2" spans="1:11" ht="15.75">
      <c r="A2" s="272" t="str">
        <f>+Дефектовка!A7</f>
        <v>НАМАНГАН ВИЛОЯТИ  УЙЧИ ТУМАН “ҚАШҚАР” МАҲАЛЛА ФУҚАРОЛАР ЙИҒИНИ ХУДУДИДА ЖОЙЛАШГАН “НАВБАХОР”, "ЎЙИНГОҲ", "А.ҚАХХОР" ВА "МАЗМУНЛИ"КЎЧАЛАРИНИ АСФАЛТ ҚОПЛАМАСИ БИЛАН ҚОПЛАШ.</v>
      </c>
      <c r="B2" s="272"/>
      <c r="C2" s="272"/>
      <c r="D2" s="272"/>
      <c r="E2" s="272"/>
      <c r="F2" s="272"/>
      <c r="G2" s="272"/>
      <c r="H2" s="272"/>
      <c r="I2" s="272"/>
      <c r="J2" s="272"/>
    </row>
    <row r="3" spans="1:11" ht="18.75">
      <c r="A3" s="13"/>
      <c r="B3" s="13"/>
      <c r="C3" s="13"/>
      <c r="D3" s="56"/>
      <c r="E3" s="13"/>
      <c r="F3" s="56"/>
      <c r="G3" s="13"/>
      <c r="H3" s="13"/>
      <c r="I3" s="56"/>
      <c r="J3" s="14"/>
    </row>
    <row r="4" spans="1:11" ht="31.5" customHeight="1">
      <c r="A4" s="273" t="s">
        <v>122</v>
      </c>
      <c r="B4" s="270" t="s">
        <v>123</v>
      </c>
      <c r="C4" s="270" t="s">
        <v>124</v>
      </c>
      <c r="D4" s="275" t="s">
        <v>125</v>
      </c>
      <c r="E4" s="11" t="s">
        <v>126</v>
      </c>
      <c r="F4" s="275" t="s">
        <v>127</v>
      </c>
      <c r="G4" s="270" t="s">
        <v>128</v>
      </c>
      <c r="H4" s="270" t="s">
        <v>129</v>
      </c>
      <c r="I4" s="275" t="s">
        <v>130</v>
      </c>
      <c r="J4" s="270" t="s">
        <v>131</v>
      </c>
    </row>
    <row r="5" spans="1:11" ht="36" customHeight="1">
      <c r="A5" s="274"/>
      <c r="B5" s="271"/>
      <c r="C5" s="271"/>
      <c r="D5" s="276"/>
      <c r="E5" s="11" t="s">
        <v>132</v>
      </c>
      <c r="F5" s="276"/>
      <c r="G5" s="271"/>
      <c r="H5" s="271"/>
      <c r="I5" s="276"/>
      <c r="J5" s="271"/>
    </row>
    <row r="6" spans="1:11" ht="15.75">
      <c r="A6" s="10">
        <v>1</v>
      </c>
      <c r="B6" s="11">
        <v>2</v>
      </c>
      <c r="C6" s="11">
        <v>3</v>
      </c>
      <c r="D6" s="57">
        <v>4</v>
      </c>
      <c r="E6" s="11">
        <v>6</v>
      </c>
      <c r="F6" s="57">
        <v>7</v>
      </c>
      <c r="G6" s="11">
        <v>9</v>
      </c>
      <c r="H6" s="11">
        <v>10</v>
      </c>
      <c r="I6" s="57">
        <v>11</v>
      </c>
      <c r="J6" s="11">
        <v>12</v>
      </c>
      <c r="K6" s="15"/>
    </row>
    <row r="7" spans="1:11" ht="30">
      <c r="A7" s="16">
        <v>1</v>
      </c>
      <c r="B7" s="17" t="s">
        <v>138</v>
      </c>
      <c r="C7" s="18" t="s">
        <v>23</v>
      </c>
      <c r="D7" s="58">
        <f>SUMIF(РЕСУРС!$D$15:$D$403,B7,РЕСУРС!$F$15:$F$403)</f>
        <v>0</v>
      </c>
      <c r="E7" s="19">
        <v>1</v>
      </c>
      <c r="F7" s="58">
        <f>+E7*D7</f>
        <v>0</v>
      </c>
      <c r="G7" s="52">
        <f>+Дефектовка!G79</f>
        <v>0</v>
      </c>
      <c r="H7" s="18">
        <f>+G7*F7</f>
        <v>0</v>
      </c>
      <c r="I7" s="65"/>
      <c r="J7" s="164">
        <f>+I7*H7</f>
        <v>0</v>
      </c>
      <c r="K7" s="15"/>
    </row>
    <row r="8" spans="1:11" ht="15" customHeight="1">
      <c r="A8" s="16">
        <v>2</v>
      </c>
      <c r="B8" s="17" t="s">
        <v>101</v>
      </c>
      <c r="C8" s="18" t="s">
        <v>100</v>
      </c>
      <c r="D8" s="58">
        <f>SUMIF(РЕСУРС!$D$15:$D$403,B8,РЕСУРС!$F$15:$F$403)</f>
        <v>650.40675999999996</v>
      </c>
      <c r="E8" s="20">
        <v>1.6</v>
      </c>
      <c r="F8" s="58">
        <f t="shared" ref="F8:F9" si="0">+E8*D8</f>
        <v>1040.6508160000001</v>
      </c>
      <c r="G8" s="52">
        <f>+Дефектовка!G80</f>
        <v>0</v>
      </c>
      <c r="H8" s="18">
        <f t="shared" ref="H8:H9" si="1">+G8*F8</f>
        <v>0</v>
      </c>
      <c r="I8" s="65"/>
      <c r="J8" s="164">
        <f t="shared" ref="J8:J9" si="2">+I8*H8</f>
        <v>0</v>
      </c>
      <c r="K8" s="15"/>
    </row>
    <row r="9" spans="1:11" ht="45">
      <c r="A9" s="16">
        <v>3</v>
      </c>
      <c r="B9" s="17" t="s">
        <v>120</v>
      </c>
      <c r="C9" s="18" t="s">
        <v>100</v>
      </c>
      <c r="D9" s="58">
        <f>SUMIF(РЕСУРС!$D$15:$D$403,B9,РЕСУРС!$F$15:$F$403)</f>
        <v>0</v>
      </c>
      <c r="E9" s="18">
        <v>1.45</v>
      </c>
      <c r="F9" s="58">
        <f t="shared" si="0"/>
        <v>0</v>
      </c>
      <c r="G9" s="52" t="e">
        <f>+Дефектовка!#REF!</f>
        <v>#REF!</v>
      </c>
      <c r="H9" s="18" t="e">
        <f t="shared" si="1"/>
        <v>#REF!</v>
      </c>
      <c r="I9" s="65"/>
      <c r="J9" s="164" t="e">
        <f t="shared" si="2"/>
        <v>#REF!</v>
      </c>
      <c r="K9" s="15"/>
    </row>
    <row r="10" spans="1:11" ht="15" hidden="1">
      <c r="A10" s="16">
        <v>4</v>
      </c>
      <c r="B10" s="17" t="s">
        <v>200</v>
      </c>
      <c r="C10" s="18"/>
      <c r="D10" s="58"/>
      <c r="E10" s="18"/>
      <c r="F10" s="58"/>
      <c r="G10" s="52"/>
      <c r="H10" s="18"/>
      <c r="I10" s="65"/>
      <c r="J10" s="164"/>
      <c r="K10" s="15"/>
    </row>
    <row r="11" spans="1:11" ht="15">
      <c r="A11" s="21"/>
      <c r="B11" s="21" t="s">
        <v>133</v>
      </c>
      <c r="C11" s="21"/>
      <c r="D11" s="59"/>
      <c r="E11" s="21"/>
      <c r="F11" s="59"/>
      <c r="G11" s="21"/>
      <c r="H11" s="21"/>
      <c r="I11" s="59"/>
      <c r="J11" s="165"/>
      <c r="K11" s="15"/>
    </row>
    <row r="12" spans="1:11" ht="15">
      <c r="A12" s="53"/>
      <c r="B12" s="53"/>
      <c r="C12" s="53"/>
      <c r="D12" s="60"/>
      <c r="E12" s="53"/>
      <c r="F12" s="60"/>
      <c r="G12" s="53"/>
      <c r="H12" s="53"/>
      <c r="I12" s="60"/>
      <c r="J12" s="54"/>
      <c r="K12" s="15"/>
    </row>
    <row r="13" spans="1:11" ht="15.75">
      <c r="B13" s="23"/>
    </row>
    <row r="15" spans="1:11" ht="15.75">
      <c r="E15" s="23"/>
      <c r="I15" s="65"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Форма</vt:lpstr>
      <vt:lpstr>Исходные данные</vt:lpstr>
      <vt:lpstr>РЕСУРС</vt:lpstr>
      <vt:lpstr>Дефектовка</vt:lpstr>
      <vt:lpstr>жадвал</vt:lpstr>
      <vt:lpstr>Объемка</vt:lpstr>
      <vt:lpstr>ТРАНСПОРТ</vt:lpstr>
      <vt:lpstr>Дефектовка!Заголовки_для_печати</vt:lpstr>
      <vt:lpstr>РЕСУРС!Заголовки_для_печати</vt:lpstr>
      <vt:lpstr>Дефектовка!Область_печати</vt:lpstr>
      <vt:lpstr>жадвал!Область_печати</vt:lpstr>
      <vt:lpstr>'Исходные данные'!Область_печати</vt:lpstr>
      <vt:lpstr>Объемка!Область_печати</vt:lpstr>
      <vt:lpstr>РЕСУРС!Область_печати</vt:lpstr>
      <vt:lpstr>ТРАНСПОРТ!Область_печати</vt:lpstr>
      <vt:lpstr>Форма!Область_печати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2026-10-05T12:41:46Z</cp:lastPrinted>
  <dcterms:created xsi:type="dcterms:W3CDTF">2008-02-01T06:52:42Z</dcterms:created>
  <dcterms:modified xsi:type="dcterms:W3CDTF">2026-10-20T05:30:51Z</dcterms:modified>
</cp:coreProperties>
</file>