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saveExternalLinkValues="0" updateLinks="always" codeName="ЭтаКнига" defaultThemeVersion="124226"/>
  <bookViews>
    <workbookView xWindow="-120" yWindow="-120" windowWidth="29040" windowHeight="15720" tabRatio="878"/>
  </bookViews>
  <sheets>
    <sheet name="СТАРТОВАЯ" sheetId="194" r:id="rId1"/>
    <sheet name="ОБЩАЯ" sheetId="141" state="hidden" r:id="rId2"/>
    <sheet name="СВОДКА ОБЩАЯ" sheetId="173" state="hidden" r:id="rId3"/>
    <sheet name="СЕТИ ИНЖЕНЕРНЫХ КОММУНИКАЦИЙ" sheetId="207" state="hidden" r:id="rId4"/>
    <sheet name="СВОДКА ИНЖ. КОММ" sheetId="208" state="hidden" r:id="rId5"/>
    <sheet name="ЗДАНИЕ" sheetId="205" state="hidden" r:id="rId6"/>
    <sheet name="СВОДКА ЗДАНИЕ" sheetId="206" state="hidden" r:id="rId7"/>
  </sheets>
  <definedNames>
    <definedName name="_xlnm.Print_Area" localSheetId="6">'СВОДКА ЗДАНИЕ'!$A$1:$S$23</definedName>
    <definedName name="_xlnm.Print_Area" localSheetId="4">'СВОДКА ИНЖ. КОММ'!$A$1:$S$17</definedName>
    <definedName name="_xlnm.Print_Area" localSheetId="2">'СВОДКА ОБЩАЯ'!$A$1:$S$18</definedName>
    <definedName name="_xlnm.Print_Area" localSheetId="0">СТАРТОВАЯ!$A$1:$E$35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08" l="1"/>
  <c r="H12" i="208" s="1"/>
  <c r="I12" i="208" s="1"/>
  <c r="K12" i="208" s="1"/>
  <c r="L12" i="208" s="1"/>
  <c r="M12" i="208" s="1"/>
  <c r="O12" i="208" s="1"/>
  <c r="P12" i="208" s="1"/>
  <c r="Q12" i="208" s="1"/>
  <c r="R12" i="208" s="1"/>
  <c r="S12" i="208" s="1"/>
  <c r="G12" i="208"/>
  <c r="F12" i="206"/>
  <c r="H12" i="206" s="1"/>
  <c r="I12" i="206" s="1"/>
  <c r="K12" i="206" s="1"/>
  <c r="L12" i="206" s="1"/>
  <c r="M12" i="206" s="1"/>
  <c r="O12" i="206" s="1"/>
  <c r="P12" i="206" s="1"/>
  <c r="Q12" i="206" s="1"/>
  <c r="R12" i="206" s="1"/>
  <c r="S12" i="206" s="1"/>
  <c r="C13" i="208" l="1"/>
  <c r="D13" i="208"/>
  <c r="E13" i="208"/>
  <c r="G13" i="208"/>
  <c r="J13" i="208"/>
  <c r="N13" i="208"/>
  <c r="F12" i="173"/>
  <c r="H12" i="173" s="1"/>
  <c r="I12" i="173" s="1"/>
  <c r="K12" i="173" s="1"/>
  <c r="L12" i="173" s="1"/>
  <c r="G11" i="208"/>
  <c r="G10" i="208"/>
  <c r="M12" i="173" l="1"/>
  <c r="O12" i="173" s="1"/>
  <c r="P12" i="173" s="1"/>
  <c r="Q12" i="173" s="1"/>
  <c r="R12" i="173" s="1"/>
  <c r="S12" i="173" s="1"/>
  <c r="F9" i="173" l="1"/>
  <c r="H9" i="173" s="1"/>
  <c r="I9" i="173" l="1"/>
  <c r="N11" i="173"/>
  <c r="K9" i="173" l="1"/>
  <c r="L9" i="173" s="1"/>
  <c r="M9" i="173" s="1"/>
  <c r="O9" i="173" s="1"/>
  <c r="P9" i="173" s="1"/>
  <c r="Q9" i="173" s="1"/>
  <c r="R9" i="173" s="1"/>
  <c r="S9" i="173" s="1"/>
  <c r="J23" i="207"/>
  <c r="F11" i="208"/>
  <c r="H11" i="208" s="1"/>
  <c r="F10" i="208"/>
  <c r="F13" i="208" s="1"/>
  <c r="H8" i="208"/>
  <c r="C8" i="208"/>
  <c r="A1" i="208"/>
  <c r="B17" i="207"/>
  <c r="B12" i="207"/>
  <c r="H10" i="208" l="1"/>
  <c r="H13" i="208" s="1"/>
  <c r="J13" i="207"/>
  <c r="D11" i="173"/>
  <c r="J12" i="207"/>
  <c r="C11" i="173"/>
  <c r="J14" i="207"/>
  <c r="E11" i="173"/>
  <c r="J19" i="207"/>
  <c r="J11" i="173"/>
  <c r="I10" i="208" l="1"/>
  <c r="I11" i="208"/>
  <c r="K11" i="208" s="1"/>
  <c r="J16" i="207"/>
  <c r="G11" i="173"/>
  <c r="J15" i="207"/>
  <c r="F11" i="173"/>
  <c r="K10" i="208"/>
  <c r="F17" i="206"/>
  <c r="F18" i="206"/>
  <c r="D19" i="206"/>
  <c r="D10" i="173" s="1"/>
  <c r="D13" i="173" s="1"/>
  <c r="E19" i="206"/>
  <c r="E10" i="173" s="1"/>
  <c r="E13" i="173" s="1"/>
  <c r="J19" i="206"/>
  <c r="J10" i="173" s="1"/>
  <c r="J13" i="173" s="1"/>
  <c r="N19" i="206"/>
  <c r="N10" i="173" s="1"/>
  <c r="N13" i="173" s="1"/>
  <c r="C19" i="206"/>
  <c r="C10" i="173" s="1"/>
  <c r="C13" i="173" s="1"/>
  <c r="B17" i="205"/>
  <c r="I13" i="208" l="1"/>
  <c r="L11" i="208"/>
  <c r="K13" i="208"/>
  <c r="H18" i="206"/>
  <c r="I18" i="206" s="1"/>
  <c r="K18" i="206" s="1"/>
  <c r="L18" i="206" s="1"/>
  <c r="M18" i="206" s="1"/>
  <c r="O18" i="206" s="1"/>
  <c r="P18" i="206" s="1"/>
  <c r="Q18" i="206" s="1"/>
  <c r="H17" i="206"/>
  <c r="I17" i="206" s="1"/>
  <c r="K17" i="206" s="1"/>
  <c r="L17" i="206" s="1"/>
  <c r="M17" i="206" s="1"/>
  <c r="O17" i="206" s="1"/>
  <c r="P17" i="206" s="1"/>
  <c r="Q17" i="206" s="1"/>
  <c r="J17" i="207"/>
  <c r="H11" i="173"/>
  <c r="J18" i="207"/>
  <c r="I11" i="173"/>
  <c r="L10" i="208"/>
  <c r="F11" i="206"/>
  <c r="H11" i="206" s="1"/>
  <c r="M11" i="208" l="1"/>
  <c r="L13" i="208"/>
  <c r="R18" i="206"/>
  <c r="S18" i="206" s="1"/>
  <c r="R17" i="206"/>
  <c r="S17" i="206" s="1"/>
  <c r="J20" i="207"/>
  <c r="K11" i="173"/>
  <c r="M10" i="208"/>
  <c r="I11" i="206"/>
  <c r="K11" i="206" s="1"/>
  <c r="L11" i="206" s="1"/>
  <c r="M11" i="206" s="1"/>
  <c r="O11" i="206" s="1"/>
  <c r="O11" i="208" l="1"/>
  <c r="M13" i="208"/>
  <c r="J21" i="207"/>
  <c r="L11" i="173"/>
  <c r="O10" i="208"/>
  <c r="P11" i="206"/>
  <c r="Q11" i="206" s="1"/>
  <c r="R11" i="206" s="1"/>
  <c r="P11" i="208" l="1"/>
  <c r="O13" i="208"/>
  <c r="J22" i="207"/>
  <c r="M11" i="173"/>
  <c r="P10" i="208"/>
  <c r="Q11" i="208" l="1"/>
  <c r="P13" i="208"/>
  <c r="J24" i="207"/>
  <c r="O11" i="173"/>
  <c r="Q10" i="208"/>
  <c r="R11" i="208" l="1"/>
  <c r="Q13" i="208"/>
  <c r="R10" i="208"/>
  <c r="J25" i="207"/>
  <c r="P11" i="173"/>
  <c r="F16" i="206"/>
  <c r="H16" i="206" s="1"/>
  <c r="F15" i="206"/>
  <c r="H15" i="206" s="1"/>
  <c r="F14" i="206"/>
  <c r="H14" i="206" s="1"/>
  <c r="F13" i="206"/>
  <c r="H13" i="206" s="1"/>
  <c r="S11" i="208" l="1"/>
  <c r="R13" i="208"/>
  <c r="J26" i="207"/>
  <c r="Q11" i="173"/>
  <c r="S10" i="208"/>
  <c r="S13" i="208" s="1"/>
  <c r="I13" i="206"/>
  <c r="K13" i="206" s="1"/>
  <c r="L13" i="206" s="1"/>
  <c r="M13" i="206" s="1"/>
  <c r="O13" i="206" s="1"/>
  <c r="I14" i="206"/>
  <c r="K14" i="206" s="1"/>
  <c r="L14" i="206" s="1"/>
  <c r="M14" i="206" s="1"/>
  <c r="O14" i="206" s="1"/>
  <c r="I15" i="206"/>
  <c r="K15" i="206" s="1"/>
  <c r="L15" i="206" s="1"/>
  <c r="M15" i="206" s="1"/>
  <c r="O15" i="206" s="1"/>
  <c r="S11" i="206"/>
  <c r="I16" i="206"/>
  <c r="K16" i="206" s="1"/>
  <c r="L16" i="206" s="1"/>
  <c r="M16" i="206" s="1"/>
  <c r="O16" i="206" s="1"/>
  <c r="S11" i="173" l="1"/>
  <c r="J27" i="207"/>
  <c r="R11" i="173"/>
  <c r="P14" i="206"/>
  <c r="Q14" i="206" s="1"/>
  <c r="P13" i="206"/>
  <c r="Q13" i="206" s="1"/>
  <c r="P16" i="206"/>
  <c r="Q16" i="206" s="1"/>
  <c r="P15" i="206"/>
  <c r="Q15" i="206" s="1"/>
  <c r="R16" i="206" l="1"/>
  <c r="S16" i="206" s="1"/>
  <c r="R15" i="206"/>
  <c r="S15" i="206" s="1"/>
  <c r="R14" i="206"/>
  <c r="S14" i="206" s="1"/>
  <c r="R13" i="206"/>
  <c r="S13" i="206" s="1"/>
  <c r="J28" i="207"/>
  <c r="F10" i="206" l="1"/>
  <c r="H10" i="206" s="1"/>
  <c r="H8" i="206"/>
  <c r="C8" i="206"/>
  <c r="A1" i="206"/>
  <c r="B12" i="205"/>
  <c r="G19" i="206" l="1"/>
  <c r="G10" i="173" s="1"/>
  <c r="G13" i="173" s="1"/>
  <c r="F19" i="206"/>
  <c r="F10" i="173" s="1"/>
  <c r="F13" i="173" s="1"/>
  <c r="J19" i="205"/>
  <c r="J14" i="205"/>
  <c r="J13" i="205"/>
  <c r="J12" i="205"/>
  <c r="H19" i="206" l="1"/>
  <c r="H10" i="173" s="1"/>
  <c r="H13" i="173" s="1"/>
  <c r="J15" i="205"/>
  <c r="J16" i="205" l="1"/>
  <c r="I10" i="206"/>
  <c r="I19" i="206" s="1"/>
  <c r="I10" i="173" s="1"/>
  <c r="I13" i="173" s="1"/>
  <c r="J17" i="205" l="1"/>
  <c r="K10" i="206"/>
  <c r="K19" i="206" s="1"/>
  <c r="K10" i="173" s="1"/>
  <c r="K13" i="173" s="1"/>
  <c r="J18" i="205" l="1"/>
  <c r="L10" i="206"/>
  <c r="L19" i="206" s="1"/>
  <c r="L10" i="173" s="1"/>
  <c r="L13" i="173" s="1"/>
  <c r="J20" i="205" l="1"/>
  <c r="M10" i="206"/>
  <c r="M19" i="206" s="1"/>
  <c r="M10" i="173" s="1"/>
  <c r="M13" i="173" s="1"/>
  <c r="J21" i="205" l="1"/>
  <c r="J22" i="205" l="1"/>
  <c r="O10" i="206"/>
  <c r="P10" i="206" l="1"/>
  <c r="P19" i="206" s="1"/>
  <c r="P10" i="173" s="1"/>
  <c r="P13" i="173" s="1"/>
  <c r="O19" i="206"/>
  <c r="O10" i="173" s="1"/>
  <c r="O13" i="173" s="1"/>
  <c r="J23" i="205"/>
  <c r="J24" i="205" l="1"/>
  <c r="Q10" i="206"/>
  <c r="Q19" i="206" l="1"/>
  <c r="Q10" i="173" s="1"/>
  <c r="Q13" i="173" s="1"/>
  <c r="R10" i="206"/>
  <c r="J25" i="205"/>
  <c r="Q21" i="206" l="1"/>
  <c r="R19" i="206"/>
  <c r="R10" i="173" s="1"/>
  <c r="R13" i="173" s="1"/>
  <c r="S10" i="206"/>
  <c r="S19" i="206" s="1"/>
  <c r="J26" i="205"/>
  <c r="S10" i="173" l="1"/>
  <c r="S13" i="173" s="1"/>
  <c r="J27" i="205"/>
  <c r="J28" i="205" l="1"/>
  <c r="J20" i="141" l="1"/>
  <c r="J14" i="141"/>
  <c r="J15" i="141"/>
  <c r="J13" i="141" l="1"/>
  <c r="J16" i="141" l="1"/>
  <c r="J17" i="141" l="1"/>
  <c r="J18" i="141" l="1"/>
  <c r="J21" i="141" l="1"/>
  <c r="J19" i="141" l="1"/>
  <c r="J22" i="141" l="1"/>
  <c r="J23" i="141" l="1"/>
  <c r="J24" i="141" l="1"/>
  <c r="J25" i="141" l="1"/>
  <c r="J27" i="141" l="1"/>
  <c r="J26" i="141"/>
  <c r="J28" i="141" l="1"/>
  <c r="J29" i="141"/>
</calcChain>
</file>

<file path=xl/sharedStrings.xml><?xml version="1.0" encoding="utf-8"?>
<sst xmlns="http://schemas.openxmlformats.org/spreadsheetml/2006/main" count="185" uniqueCount="80">
  <si>
    <t>ИТОГО</t>
  </si>
  <si>
    <t xml:space="preserve">СВОДКА ЗАТРАТ В ТЕКУЩИХ ЦЕНАХ </t>
  </si>
  <si>
    <t>№/№</t>
  </si>
  <si>
    <t>РАСЧЕТ СТОИМОСТИ ОБЪЕКТА В ТЕКУЩИХ ЦЕНАХ</t>
  </si>
  <si>
    <t>ОБОРУДОВАНИЕ</t>
  </si>
  <si>
    <t>НАИМЕНОВАНИЕ</t>
  </si>
  <si>
    <t>ИТОГО В ТЕКУЩИХ ЦЕНАХ ТЫС.СУМ</t>
  </si>
  <si>
    <t>НАИМЕНОВАНИЕ ЗАТРАТ</t>
  </si>
  <si>
    <t>ЗАТРАТЫ НА СТРОИТЕЛЬНЫЕ МАТЕРИАЛЫ, ИЗДЕЛИЯ И КОНСТРУКЦИИ</t>
  </si>
  <si>
    <t>ИТОГО С ОБОРУДОВАНИЕМ В ТЕКУЩИХ ЦЕНАХ</t>
  </si>
  <si>
    <t>СТОИМОСТЬ В ТЕКУЩИХ ЦЕНАХ, ТЫС. СУМ.</t>
  </si>
  <si>
    <t xml:space="preserve">СОСТАВИЛ: </t>
  </si>
  <si>
    <t>ПРОВЕРИЛ:</t>
  </si>
  <si>
    <t>ВСЕГО</t>
  </si>
  <si>
    <t>ИНЖЕНЕР-СМЕТЧИК</t>
  </si>
  <si>
    <t>ГИП</t>
  </si>
  <si>
    <t>СОСТАВИЛ: ИНЖЕНЕР-СМЕТЧИК</t>
  </si>
  <si>
    <t xml:space="preserve">ПРОВЕРИЛ: ГИП </t>
  </si>
  <si>
    <t>ЗАТРАТЫ НА СТРОИТЕЛЬНЫЕ МАТЕРИАЛЫ, ИЗДЕЛИЯ И КОНСТРУКЦИИ С УЧЕТОМ ТРАНСПОРТНЫХ И ЗАГОТОВИТЕЛЬНО-СКЛАДСКИХ РАСХОДОВ, ТЫС.СУМ</t>
  </si>
  <si>
    <t>ОБОРУДОВАНИЕ С УЧЕТОМ ТРАНСПОРТНЫХ И ЗАГОТОВИТЕЛЬНО-СКЛАДСКИХ РАСХОДОВ, ТЫС. СУМ</t>
  </si>
  <si>
    <t>НА АРХИТЕКТУРНЫЕ РЕШЕНИЯ</t>
  </si>
  <si>
    <t>АШУРОВА К.Р.</t>
  </si>
  <si>
    <t>ИТОГО ПО  ОБЪЕКТУ С НДС</t>
  </si>
  <si>
    <t>Прочие затраты производственного характера</t>
  </si>
  <si>
    <t>СТРАХОВАНИЕ ОБЪЕКТА 0,32%</t>
  </si>
  <si>
    <t xml:space="preserve">КОЭФФИЦИЕНТ РИСКА </t>
  </si>
  <si>
    <t>ВСЕГО С ПРОЧИМИ ЗАТРАТАМИ ЗАКАЗЧИКА</t>
  </si>
  <si>
    <t xml:space="preserve">ИТОГО </t>
  </si>
  <si>
    <t>НДС 15%</t>
  </si>
  <si>
    <t>№</t>
  </si>
  <si>
    <t>НА КОНСТРУКЦИИ ЖЕЛЕЗОБЕТОННЫЕ</t>
  </si>
  <si>
    <t>СТАРТОВАЯ СТОИМОСТЬ СТРОИТЕЛЬСТВА</t>
  </si>
  <si>
    <t>В ДОГОВОРНЫХ ТЕКУЩИХ ЦЕНАХ ПО ОБЪЕКТУ :</t>
  </si>
  <si>
    <t>В соответствии с Постановлением Кабинета Министров от 11.06.03г.№ 261 " О переходе на договорные текущие цены при реализации</t>
  </si>
  <si>
    <t xml:space="preserve">инвестиционных проектов, осуществляемых за счет централизованных  капитальных  вложений",  стоимость строительства объекта </t>
  </si>
  <si>
    <r>
      <t>является</t>
    </r>
    <r>
      <rPr>
        <u/>
        <sz val="9"/>
        <rFont val="Arial Narrow"/>
        <family val="2"/>
        <charset val="204"/>
      </rPr>
      <t xml:space="preserve"> </t>
    </r>
    <r>
      <rPr>
        <b/>
        <u/>
        <sz val="9"/>
        <rFont val="Arial Narrow"/>
        <family val="2"/>
        <charset val="204"/>
      </rPr>
      <t>рекомендуемой</t>
    </r>
    <r>
      <rPr>
        <u/>
        <sz val="9"/>
        <rFont val="Arial Narrow"/>
        <family val="2"/>
        <charset val="204"/>
      </rPr>
      <t xml:space="preserve"> </t>
    </r>
    <r>
      <rPr>
        <sz val="9"/>
        <rFont val="Arial Narrow"/>
        <family val="2"/>
        <charset val="204"/>
      </rPr>
      <t>для заключения договоров между Заказчиком и Подрядчиком, и уточняются по договорной стоимости</t>
    </r>
  </si>
  <si>
    <t>производства работ по результатам тендерных опросов</t>
  </si>
  <si>
    <t>ИТОГО  стоимость строительства в текущих ценах без НДС</t>
  </si>
  <si>
    <t>СТОИМОСТЬ СТРОИТЕЛЬСТВА  ОБЪЕКТА</t>
  </si>
  <si>
    <t>СТОИМОСТЬ   в валюте</t>
  </si>
  <si>
    <t xml:space="preserve">СТОИМОСТЬ
(тыс. сум)                            </t>
  </si>
  <si>
    <t>Затраты на оборудование, мебель и инвентарь,  с учетом транспортных и загот.-складских расходов</t>
  </si>
  <si>
    <t>Затраты на строительные материалы, изделия и конструкции, с учетом транспортных и загот.-складских расходов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</si>
  <si>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</si>
  <si>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 (с учетом зарплаты машинистов), перевозку грузов</t>
  </si>
  <si>
    <t>Итого прямых затрат (тыс.сум)</t>
  </si>
  <si>
    <t xml:space="preserve">Прочие затраты и расходы Подрядчика                                                                                                                                                           </t>
  </si>
  <si>
    <t xml:space="preserve">Затраты на страхование строительства объектов </t>
  </si>
  <si>
    <t xml:space="preserve">Затраты для учета коэфф. риска, определяемого исходя из прогнозируемого индекса роста цен в строительстве </t>
  </si>
  <si>
    <t>ЗАТРАТЫ НА ЭКСПЛУАТАЦИИ МАШИН И МЕХАНИЗМОВ, ТЫС.СУМ</t>
  </si>
  <si>
    <t>ИТОГИ ПРЯМЫХ ЗАТРАТ</t>
  </si>
  <si>
    <t>ИТОГИ ПРЯМЫХ ЗАТРАТЫ, ТЫС. СУМ</t>
  </si>
  <si>
    <t>НА ВОДОПРОВОД И КАНАЛИЗАЦИЯ</t>
  </si>
  <si>
    <t>НА ЭЛЕКТРОСНАБЖЕНИЕ</t>
  </si>
  <si>
    <t>НА СИСТЕМА ПОЖАРНОЙ СИГНАЛИЗАЦИИ</t>
  </si>
  <si>
    <t>НА ОТОПЛЕНИЕ И ВЕНТИЛЯЦИЯ</t>
  </si>
  <si>
    <t>ЗАТРАТЫ НА ОСНОВНУЮ ЗАРАБОТНУЮ ПЛАТУ С УЧЕТОМ ЕСП 12% , ТЫС.СУМ</t>
  </si>
  <si>
    <t>ЗАТРАТЫ НА ОСНОВНУЮ ЗАРАБОТНУЮ ПЛАТУ С УЧЕТОМ ЕСП 12%,  ТЫС.СУМ</t>
  </si>
  <si>
    <t>НА ВИДЕОНАБЛЮДЕНИЕ</t>
  </si>
  <si>
    <t xml:space="preserve">ПРОЧИЕ ЗАТРАТЫ ПРОИЗВОДСТВЕННОГО ХАРАКТЕРА </t>
  </si>
  <si>
    <t>ПРОЧИЕ ЗАТРАТЫ ЗАКАЗЧИКА 3%</t>
  </si>
  <si>
    <t>НА ЗДАНИЕ МЕДИЦИНСКОГО ДИАНОСТИЧЕСКОГО ЦЕНТРА</t>
  </si>
  <si>
    <t>НДС, 12%</t>
  </si>
  <si>
    <t>НА ТЕХНОЛОГИЧЕСКИЕ РЕШЕНИЯ</t>
  </si>
  <si>
    <t>НДС 12%</t>
  </si>
  <si>
    <t>ВСЕГО стоимость строительства в текущих ценах с НДС 12%</t>
  </si>
  <si>
    <t>НА СЕТИ ИНЖЕНЕРНЫХ КОММУНИКАЦИЙ</t>
  </si>
  <si>
    <t>НА НВК</t>
  </si>
  <si>
    <t>ГЕНЕРАЛЬНЫЙ ПЛАН И БЛАГОУСТРОЙСТВО</t>
  </si>
  <si>
    <t>НА НЭС</t>
  </si>
  <si>
    <t>«NAVOIY VILOYATI NAVBAHOR TUMANI “YUQORI BESHRABOT” MFY HUDUDIDAGI 34-SONLI UMUMIY O‘RTA TA’LIM MAKTABNI REKONSTRUKSIYA QILISH UCHUN (12X24 SPORT ZAL QURISH)»</t>
  </si>
  <si>
    <t>НАИМЕНОВАНИЕ СТРОЙКИ: «NAVOIY VILOYATI NAVBAHOR TUMANI “YUQORI BESHRABOT” MFY HUDUDIDAGI 34-SONLI UMUMIY O‘RTA TA’LIM MAKTABNI REKONSTRUKSIYA QILISH UCHUN (12X24 SPORT ZAL QURISH)»</t>
  </si>
  <si>
    <t>НА УСТРОЙСТВУ ВЫГРЕБНОЙ ЯМЫ ОБЪЕМОМ 15 М3</t>
  </si>
  <si>
    <t>ПРОЧИЕ ЗАТРАТЫ И РАСХОДЫ ПОДРЯДЧИКА 18%</t>
  </si>
  <si>
    <t>ПРОЧИЕ ЗАТРАТЫ ПРОИЗВОДСТВЕННОГО ХАРАКТЕРА 0%</t>
  </si>
  <si>
    <t>ПРОЧИЕ ЗАТРАТЫ ЗАКАЗЧИКА 5,05%</t>
  </si>
  <si>
    <t>ПРОЧИЕ ЗАТРАТЫ ПОДРЯДЧИКА, ТЫС.СУМ 18%</t>
  </si>
  <si>
    <t>НА НБШ</t>
  </si>
  <si>
    <t>НА ТС</t>
  </si>
  <si>
    <t xml:space="preserve">
Навбаҳор тумани "Юқори бешработ" МФЙдаги 34-сон мактабни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</si>
</sst>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_с"/>
    <numFmt numFmtId="166" formatCode="#,##0.000"/>
  </numFmts>
  <fonts count="5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Arial Cyr"/>
      <charset val="204"/>
    </font>
    <font>
      <b/>
      <sz val="10"/>
      <color indexed="8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b/>
      <sz val="8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9"/>
      <name val="Arial Narrow"/>
      <family val="2"/>
      <charset val="204"/>
    </font>
    <font>
      <sz val="8"/>
      <name val="Arial Narrow"/>
      <family val="2"/>
      <charset val="204"/>
    </font>
    <font>
      <u/>
      <sz val="9"/>
      <name val="Arial Narrow"/>
      <family val="2"/>
      <charset val="204"/>
    </font>
    <font>
      <b/>
      <u/>
      <sz val="9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name val="Arial Narrow"/>
      <family val="2"/>
      <charset val="204"/>
    </font>
    <font>
      <sz val="10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5" applyNumberFormat="0" applyAlignment="0" applyProtection="0"/>
    <xf numFmtId="0" fontId="25" fillId="6" borderId="6" applyNumberFormat="0" applyAlignment="0" applyProtection="0"/>
    <xf numFmtId="0" fontId="26" fillId="6" borderId="5" applyNumberFormat="0" applyAlignment="0" applyProtection="0"/>
    <xf numFmtId="0" fontId="27" fillId="0" borderId="7" applyNumberFormat="0" applyFill="0" applyAlignment="0" applyProtection="0"/>
    <xf numFmtId="0" fontId="28" fillId="7" borderId="8" applyNumberFormat="0" applyAlignment="0" applyProtection="0"/>
    <xf numFmtId="0" fontId="29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30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3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1" fillId="32" borderId="0" applyNumberFormat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3" fillId="0" borderId="0"/>
    <xf numFmtId="0" fontId="2" fillId="0" borderId="0"/>
    <xf numFmtId="0" fontId="44" fillId="0" borderId="0"/>
    <xf numFmtId="0" fontId="45" fillId="0" borderId="0" applyNumberFormat="0" applyFill="0" applyBorder="0" applyAlignment="0" applyProtection="0"/>
    <xf numFmtId="0" fontId="49" fillId="0" borderId="0"/>
    <xf numFmtId="0" fontId="50" fillId="0" borderId="0"/>
  </cellStyleXfs>
  <cellXfs count="124">
    <xf numFmtId="0" fontId="0" fillId="0" borderId="0" xfId="0"/>
    <xf numFmtId="0" fontId="8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/>
    <xf numFmtId="0" fontId="8" fillId="0" borderId="0" xfId="0" applyFont="1" applyAlignment="1">
      <alignment vertical="center"/>
    </xf>
    <xf numFmtId="166" fontId="8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166" fontId="12" fillId="0" borderId="1" xfId="0" applyNumberFormat="1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6" fontId="7" fillId="0" borderId="0" xfId="0" applyNumberFormat="1" applyFont="1" applyAlignment="1">
      <alignment wrapText="1"/>
    </xf>
    <xf numFmtId="166" fontId="8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66" fontId="9" fillId="0" borderId="0" xfId="0" applyNumberFormat="1" applyFont="1" applyAlignment="1">
      <alignment horizontal="right" vertical="center"/>
    </xf>
    <xf numFmtId="0" fontId="8" fillId="0" borderId="0" xfId="0" applyFont="1"/>
    <xf numFmtId="166" fontId="14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3" fillId="0" borderId="0" xfId="0" applyFont="1"/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7" fillId="0" borderId="0" xfId="0" applyNumberFormat="1" applyFont="1"/>
    <xf numFmtId="166" fontId="8" fillId="0" borderId="0" xfId="0" applyNumberFormat="1" applyFont="1" applyAlignment="1">
      <alignment horizontal="left" vertical="center" wrapText="1"/>
    </xf>
    <xf numFmtId="166" fontId="0" fillId="0" borderId="0" xfId="0" applyNumberFormat="1"/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35" fillId="0" borderId="0" xfId="61" applyFont="1" applyAlignment="1">
      <alignment horizontal="right" vertical="center"/>
    </xf>
    <xf numFmtId="0" fontId="35" fillId="0" borderId="0" xfId="61" applyFont="1" applyAlignment="1">
      <alignment vertical="center"/>
    </xf>
    <xf numFmtId="0" fontId="34" fillId="33" borderId="0" xfId="60" applyFont="1" applyFill="1" applyAlignment="1">
      <alignment vertical="center"/>
    </xf>
    <xf numFmtId="43" fontId="0" fillId="0" borderId="0" xfId="7" applyFont="1" applyFill="1"/>
    <xf numFmtId="0" fontId="39" fillId="0" borderId="0" xfId="61" applyFont="1" applyAlignment="1">
      <alignment vertical="center"/>
    </xf>
    <xf numFmtId="0" fontId="43" fillId="35" borderId="16" xfId="60" applyFont="1" applyFill="1" applyBorder="1" applyAlignment="1">
      <alignment horizontal="center" vertical="center" wrapText="1"/>
    </xf>
    <xf numFmtId="166" fontId="43" fillId="35" borderId="1" xfId="61" applyNumberFormat="1" applyFont="1" applyFill="1" applyBorder="1" applyAlignment="1">
      <alignment horizontal="center" vertical="center" wrapText="1"/>
    </xf>
    <xf numFmtId="0" fontId="42" fillId="0" borderId="0" xfId="61" applyFont="1" applyAlignment="1">
      <alignment vertical="center"/>
    </xf>
    <xf numFmtId="166" fontId="40" fillId="33" borderId="12" xfId="61" applyNumberFormat="1" applyFont="1" applyFill="1" applyBorder="1" applyAlignment="1">
      <alignment horizontal="right" vertical="center" wrapText="1" indent="1"/>
    </xf>
    <xf numFmtId="0" fontId="43" fillId="35" borderId="12" xfId="61" applyFont="1" applyFill="1" applyBorder="1" applyAlignment="1">
      <alignment horizontal="right" vertical="center" wrapText="1"/>
    </xf>
    <xf numFmtId="166" fontId="43" fillId="35" borderId="12" xfId="61" applyNumberFormat="1" applyFont="1" applyFill="1" applyBorder="1" applyAlignment="1">
      <alignment horizontal="right" vertical="center" wrapText="1" indent="1"/>
    </xf>
    <xf numFmtId="0" fontId="40" fillId="33" borderId="18" xfId="60" applyFont="1" applyFill="1" applyBorder="1" applyAlignment="1">
      <alignment horizontal="center" vertical="center" wrapText="1"/>
    </xf>
    <xf numFmtId="0" fontId="40" fillId="33" borderId="11" xfId="61" applyFont="1" applyFill="1" applyBorder="1" applyAlignment="1">
      <alignment horizontal="left" vertical="center" wrapText="1"/>
    </xf>
    <xf numFmtId="10" fontId="40" fillId="34" borderId="15" xfId="61" applyNumberFormat="1" applyFont="1" applyFill="1" applyBorder="1" applyAlignment="1">
      <alignment horizontal="right" vertical="center" wrapText="1"/>
    </xf>
    <xf numFmtId="10" fontId="40" fillId="34" borderId="12" xfId="61" applyNumberFormat="1" applyFont="1" applyFill="1" applyBorder="1" applyAlignment="1">
      <alignment horizontal="right" vertical="center" wrapText="1"/>
    </xf>
    <xf numFmtId="10" fontId="40" fillId="34" borderId="1" xfId="61" applyNumberFormat="1" applyFont="1" applyFill="1" applyBorder="1" applyAlignment="1">
      <alignment horizontal="right" vertical="center" wrapText="1"/>
    </xf>
    <xf numFmtId="0" fontId="40" fillId="35" borderId="1" xfId="60" applyFont="1" applyFill="1" applyBorder="1" applyAlignment="1">
      <alignment horizontal="center" vertical="center" wrapText="1"/>
    </xf>
    <xf numFmtId="0" fontId="43" fillId="35" borderId="17" xfId="61" applyFont="1" applyFill="1" applyBorder="1" applyAlignment="1">
      <alignment horizontal="right" vertical="center" wrapText="1"/>
    </xf>
    <xf numFmtId="166" fontId="42" fillId="35" borderId="15" xfId="61" applyNumberFormat="1" applyFont="1" applyFill="1" applyBorder="1" applyAlignment="1">
      <alignment horizontal="right" vertical="center" wrapText="1" indent="1"/>
    </xf>
    <xf numFmtId="0" fontId="40" fillId="33" borderId="13" xfId="60" applyFont="1" applyFill="1" applyBorder="1" applyAlignment="1">
      <alignment horizontal="center" vertical="center" wrapText="1"/>
    </xf>
    <xf numFmtId="0" fontId="40" fillId="33" borderId="17" xfId="61" applyFont="1" applyFill="1" applyBorder="1" applyAlignment="1">
      <alignment horizontal="right" vertical="center" wrapText="1"/>
    </xf>
    <xf numFmtId="166" fontId="39" fillId="33" borderId="17" xfId="61" applyNumberFormat="1" applyFont="1" applyFill="1" applyBorder="1" applyAlignment="1">
      <alignment horizontal="right" vertical="center" wrapText="1" indent="1"/>
    </xf>
    <xf numFmtId="0" fontId="40" fillId="35" borderId="13" xfId="60" applyFont="1" applyFill="1" applyBorder="1" applyAlignment="1">
      <alignment horizontal="center" vertical="center" wrapText="1"/>
    </xf>
    <xf numFmtId="166" fontId="42" fillId="35" borderId="17" xfId="61" applyNumberFormat="1" applyFont="1" applyFill="1" applyBorder="1" applyAlignment="1">
      <alignment horizontal="right" vertical="center" wrapText="1" indent="1"/>
    </xf>
    <xf numFmtId="0" fontId="40" fillId="0" borderId="0" xfId="61" applyFont="1" applyAlignment="1">
      <alignment vertical="center"/>
    </xf>
    <xf numFmtId="0" fontId="41" fillId="33" borderId="0" xfId="60" applyFont="1" applyFill="1" applyAlignment="1">
      <alignment horizontal="center" vertical="center"/>
    </xf>
    <xf numFmtId="0" fontId="41" fillId="33" borderId="0" xfId="60" applyFont="1" applyFill="1" applyAlignment="1">
      <alignment horizontal="right" vertical="center"/>
    </xf>
    <xf numFmtId="166" fontId="41" fillId="33" borderId="0" xfId="60" applyNumberFormat="1" applyFont="1" applyFill="1" applyAlignment="1">
      <alignment horizontal="right" vertical="center" indent="1"/>
    </xf>
    <xf numFmtId="0" fontId="42" fillId="33" borderId="0" xfId="61" applyFont="1" applyFill="1" applyAlignment="1">
      <alignment vertical="center"/>
    </xf>
    <xf numFmtId="0" fontId="42" fillId="33" borderId="0" xfId="61" applyFont="1" applyFill="1" applyAlignment="1">
      <alignment horizontal="right" vertical="center"/>
    </xf>
    <xf numFmtId="166" fontId="42" fillId="33" borderId="0" xfId="61" applyNumberFormat="1" applyFont="1" applyFill="1" applyAlignment="1">
      <alignment horizontal="right" vertical="center" indent="1"/>
    </xf>
    <xf numFmtId="0" fontId="39" fillId="0" borderId="0" xfId="61" applyFont="1" applyAlignment="1">
      <alignment vertical="top"/>
    </xf>
    <xf numFmtId="0" fontId="41" fillId="0" borderId="0" xfId="60" applyFont="1" applyAlignment="1">
      <alignment horizontal="center" vertical="center"/>
    </xf>
    <xf numFmtId="0" fontId="39" fillId="0" borderId="0" xfId="61" applyFont="1" applyAlignment="1">
      <alignment horizontal="right" vertical="center"/>
    </xf>
    <xf numFmtId="43" fontId="0" fillId="0" borderId="0" xfId="0" applyNumberFormat="1"/>
    <xf numFmtId="0" fontId="38" fillId="33" borderId="0" xfId="61" applyFont="1" applyFill="1" applyAlignment="1">
      <alignment vertical="center"/>
    </xf>
    <xf numFmtId="166" fontId="38" fillId="33" borderId="0" xfId="61" applyNumberFormat="1" applyFont="1" applyFill="1" applyAlignment="1">
      <alignment horizontal="center"/>
    </xf>
    <xf numFmtId="0" fontId="46" fillId="0" borderId="0" xfId="0" applyFont="1" applyAlignment="1">
      <alignment vertical="center" wrapText="1"/>
    </xf>
    <xf numFmtId="0" fontId="47" fillId="33" borderId="0" xfId="61" applyFont="1" applyFill="1"/>
    <xf numFmtId="166" fontId="48" fillId="33" borderId="0" xfId="61" applyNumberFormat="1" applyFont="1" applyFill="1" applyAlignment="1">
      <alignment horizontal="left"/>
    </xf>
    <xf numFmtId="0" fontId="32" fillId="33" borderId="0" xfId="61" applyFont="1" applyFill="1" applyAlignment="1">
      <alignment horizontal="left" vertical="center"/>
    </xf>
    <xf numFmtId="166" fontId="32" fillId="33" borderId="0" xfId="61" applyNumberFormat="1" applyFont="1" applyFill="1" applyAlignment="1">
      <alignment horizontal="left"/>
    </xf>
    <xf numFmtId="166" fontId="32" fillId="33" borderId="0" xfId="61" applyNumberFormat="1" applyFont="1" applyFill="1" applyAlignment="1">
      <alignment horizontal="right" indent="1"/>
    </xf>
    <xf numFmtId="166" fontId="32" fillId="33" borderId="0" xfId="61" applyNumberFormat="1" applyFont="1" applyFill="1" applyAlignment="1">
      <alignment horizontal="right" vertical="center" indent="1"/>
    </xf>
    <xf numFmtId="0" fontId="32" fillId="0" borderId="0" xfId="61" applyFont="1" applyAlignment="1">
      <alignment horizontal="right" vertical="center"/>
    </xf>
    <xf numFmtId="0" fontId="32" fillId="0" borderId="0" xfId="61" applyFont="1" applyAlignment="1">
      <alignment vertical="center"/>
    </xf>
    <xf numFmtId="0" fontId="40" fillId="0" borderId="16" xfId="60" applyFont="1" applyBorder="1" applyAlignment="1">
      <alignment horizontal="center" vertical="center" wrapText="1"/>
    </xf>
    <xf numFmtId="0" fontId="40" fillId="0" borderId="12" xfId="61" applyFont="1" applyBorder="1" applyAlignment="1">
      <alignment horizontal="right" vertical="center" wrapText="1"/>
    </xf>
    <xf numFmtId="166" fontId="40" fillId="0" borderId="12" xfId="61" applyNumberFormat="1" applyFont="1" applyBorder="1" applyAlignment="1">
      <alignment horizontal="right" vertical="center" wrapText="1" indent="1"/>
    </xf>
    <xf numFmtId="0" fontId="8" fillId="0" borderId="11" xfId="0" applyFont="1" applyBorder="1" applyAlignment="1">
      <alignment horizontal="center" vertical="center" wrapText="1"/>
    </xf>
    <xf numFmtId="166" fontId="8" fillId="0" borderId="1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6" fontId="12" fillId="0" borderId="1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36" borderId="1" xfId="0" applyFont="1" applyFill="1" applyBorder="1" applyAlignment="1">
      <alignment horizontal="center" vertical="center" wrapText="1"/>
    </xf>
    <xf numFmtId="166" fontId="12" fillId="36" borderId="1" xfId="0" applyNumberFormat="1" applyFont="1" applyFill="1" applyBorder="1" applyAlignment="1">
      <alignment horizontal="left" vertical="center" wrapText="1"/>
    </xf>
    <xf numFmtId="166" fontId="12" fillId="36" borderId="1" xfId="0" applyNumberFormat="1" applyFont="1" applyFill="1" applyBorder="1" applyAlignment="1">
      <alignment horizontal="right" vertical="center" wrapText="1"/>
    </xf>
    <xf numFmtId="166" fontId="7" fillId="36" borderId="1" xfId="0" applyNumberFormat="1" applyFont="1" applyFill="1" applyBorder="1" applyAlignment="1">
      <alignment horizontal="right" vertical="center" wrapText="1"/>
    </xf>
    <xf numFmtId="166" fontId="7" fillId="36" borderId="0" xfId="0" applyNumberFormat="1" applyFont="1" applyFill="1"/>
    <xf numFmtId="0" fontId="40" fillId="0" borderId="11" xfId="61" applyFont="1" applyBorder="1" applyAlignment="1">
      <alignment horizontal="left" vertical="center" wrapText="1"/>
    </xf>
    <xf numFmtId="0" fontId="40" fillId="0" borderId="15" xfId="6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3" fillId="35" borderId="11" xfId="61" applyFont="1" applyFill="1" applyBorder="1" applyAlignment="1">
      <alignment horizontal="left" vertical="center" wrapText="1"/>
    </xf>
    <xf numFmtId="0" fontId="43" fillId="35" borderId="15" xfId="61" applyFont="1" applyFill="1" applyBorder="1" applyAlignment="1">
      <alignment horizontal="left" vertical="center" wrapText="1"/>
    </xf>
    <xf numFmtId="0" fontId="43" fillId="35" borderId="18" xfId="61" applyFont="1" applyFill="1" applyBorder="1" applyAlignment="1">
      <alignment horizontal="left" vertical="center" wrapText="1"/>
    </xf>
    <xf numFmtId="0" fontId="43" fillId="35" borderId="12" xfId="61" applyFont="1" applyFill="1" applyBorder="1" applyAlignment="1">
      <alignment horizontal="left" vertical="center" wrapText="1"/>
    </xf>
    <xf numFmtId="0" fontId="43" fillId="35" borderId="14" xfId="61" applyFont="1" applyFill="1" applyBorder="1" applyAlignment="1">
      <alignment horizontal="left" vertical="center" wrapText="1"/>
    </xf>
    <xf numFmtId="0" fontId="43" fillId="35" borderId="17" xfId="61" applyFont="1" applyFill="1" applyBorder="1" applyAlignment="1">
      <alignment horizontal="left" vertical="center" wrapText="1"/>
    </xf>
    <xf numFmtId="0" fontId="40" fillId="33" borderId="11" xfId="61" applyFont="1" applyFill="1" applyBorder="1" applyAlignment="1">
      <alignment horizontal="left" vertical="center" wrapText="1"/>
    </xf>
    <xf numFmtId="0" fontId="40" fillId="33" borderId="15" xfId="61" applyFont="1" applyFill="1" applyBorder="1" applyAlignment="1">
      <alignment horizontal="left" vertical="center" wrapText="1"/>
    </xf>
    <xf numFmtId="0" fontId="43" fillId="35" borderId="11" xfId="61" applyFont="1" applyFill="1" applyBorder="1" applyAlignment="1">
      <alignment horizontal="center" vertical="center"/>
    </xf>
    <xf numFmtId="0" fontId="43" fillId="35" borderId="15" xfId="61" applyFont="1" applyFill="1" applyBorder="1" applyAlignment="1">
      <alignment horizontal="center" vertical="center"/>
    </xf>
    <xf numFmtId="0" fontId="42" fillId="33" borderId="0" xfId="60" applyFont="1" applyFill="1" applyAlignment="1">
      <alignment horizontal="center" vertical="center" wrapText="1"/>
    </xf>
    <xf numFmtId="0" fontId="40" fillId="33" borderId="0" xfId="60" applyFont="1" applyFill="1" applyAlignment="1">
      <alignment horizontal="center" vertical="center" wrapText="1"/>
    </xf>
    <xf numFmtId="0" fontId="43" fillId="33" borderId="0" xfId="60" applyFont="1" applyFill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6" fontId="8" fillId="0" borderId="0" xfId="0" applyNumberFormat="1" applyFont="1" applyAlignment="1">
      <alignment horizontal="right" vertical="center" wrapText="1"/>
    </xf>
  </cellXfs>
  <cellStyles count="66">
    <cellStyle name="20% - Акцент1" xfId="26" builtinId="30" customBuiltin="1"/>
    <cellStyle name="20% - Акцент2" xfId="30" builtinId="34" customBuiltin="1"/>
    <cellStyle name="20% - Акцент3" xfId="34" builtinId="38" customBuiltin="1"/>
    <cellStyle name="20% - Акцент4" xfId="38" builtinId="42" customBuiltin="1"/>
    <cellStyle name="20% - Акцент5" xfId="42" builtinId="46" customBuiltin="1"/>
    <cellStyle name="20% - Акцент6" xfId="46" builtinId="50" customBuiltin="1"/>
    <cellStyle name="40% - Акцент1" xfId="27" builtinId="31" customBuiltin="1"/>
    <cellStyle name="40% - Акцент2" xfId="31" builtinId="35" customBuiltin="1"/>
    <cellStyle name="40% - Акцент3" xfId="35" builtinId="39" customBuiltin="1"/>
    <cellStyle name="40% - Акцент4" xfId="39" builtinId="43" customBuiltin="1"/>
    <cellStyle name="40% - Акцент5" xfId="43" builtinId="47" customBuiltin="1"/>
    <cellStyle name="40% - Акцент6" xfId="47" builtinId="51" customBuiltin="1"/>
    <cellStyle name="60% - Акцент1" xfId="28" builtinId="32" customBuiltin="1"/>
    <cellStyle name="60% - Акцент2" xfId="32" builtinId="36" customBuiltin="1"/>
    <cellStyle name="60% - Акцент3" xfId="36" builtinId="40" customBuiltin="1"/>
    <cellStyle name="60% - Акцент4" xfId="40" builtinId="44" customBuiltin="1"/>
    <cellStyle name="60% - Акцент5" xfId="44" builtinId="48" customBuiltin="1"/>
    <cellStyle name="60% -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азвание 2" xfId="63"/>
    <cellStyle name="Нейтральный" xfId="15" builtinId="28" customBuiltin="1"/>
    <cellStyle name="Обычный" xfId="0" builtinId="0"/>
    <cellStyle name="Обычный 2" xfId="1"/>
    <cellStyle name="Обычный 2 2" xfId="50"/>
    <cellStyle name="Обычный 2 3" xfId="55"/>
    <cellStyle name="Обычный 2 4" xfId="53"/>
    <cellStyle name="Обычный 2 5" xfId="54"/>
    <cellStyle name="Обычный 2 6" xfId="52"/>
    <cellStyle name="Обычный 3" xfId="2"/>
    <cellStyle name="Обычный 4" xfId="3"/>
    <cellStyle name="Обычный 5" xfId="4"/>
    <cellStyle name="Обычный 6" xfId="62"/>
    <cellStyle name="Обычный 7" xfId="64"/>
    <cellStyle name="Обычный 8" xfId="65"/>
    <cellStyle name="Обычный_- 857_ALL_4-156_ХОЗЯЙСТВЕННЫЙ КОРПУС. ОТОПЛЕНИЕ И ВЕНТИЛЯЦИЯ" xfId="61"/>
    <cellStyle name="Обычный_Счет-фактура Экспертизе" xfId="60"/>
    <cellStyle name="Плохой" xfId="14" builtinId="27" customBuiltin="1"/>
    <cellStyle name="Пояснение" xfId="23" builtinId="53" customBuiltin="1"/>
    <cellStyle name="Примечание" xfId="22" builtinId="10" customBuiltin="1"/>
    <cellStyle name="Связанная ячейка" xfId="19" builtinId="24" customBuiltin="1"/>
    <cellStyle name="Текст предупреждения" xfId="21" builtinId="11" customBuiltin="1"/>
    <cellStyle name="Финансовый" xfId="7" builtinId="3"/>
    <cellStyle name="Финансовый 2" xfId="5"/>
    <cellStyle name="Финансовый 2 2" xfId="49"/>
    <cellStyle name="Финансовый 2 3" xfId="51"/>
    <cellStyle name="Финансовый 2 4" xfId="56"/>
    <cellStyle name="Финансовый 2 5" xfId="57"/>
    <cellStyle name="Финансовый 2 6" xfId="58"/>
    <cellStyle name="Финансовый 2 7" xfId="59"/>
    <cellStyle name="Финансовый 3" xfId="6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H34"/>
  <sheetViews>
    <sheetView showGridLines="0" tabSelected="1" view="pageBreakPreview" zoomScaleNormal="100" zoomScaleSheetLayoutView="100" workbookViewId="0">
      <selection activeCell="A5" sqref="A5:E5"/>
    </sheetView>
  </sheetViews>
  <sheetFormatPr defaultRowHeight="15.75" x14ac:dyDescent="0.25"/>
  <cols>
    <col min="1" max="1" width="5.28515625" style="67" customWidth="1"/>
    <col min="2" max="2" width="54.140625" style="39" customWidth="1"/>
    <col min="3" max="3" width="12" style="39" customWidth="1"/>
    <col min="4" max="4" width="13" style="68" customWidth="1"/>
    <col min="5" max="5" width="19.42578125" style="39" customWidth="1"/>
    <col min="6" max="249" width="9.140625" style="39"/>
    <col min="250" max="250" width="5.28515625" style="39" customWidth="1"/>
    <col min="251" max="251" width="54.140625" style="39" customWidth="1"/>
    <col min="252" max="252" width="7" style="39" bestFit="1" customWidth="1"/>
    <col min="253" max="253" width="13" style="39" customWidth="1"/>
    <col min="254" max="254" width="19.42578125" style="39" customWidth="1"/>
    <col min="255" max="255" width="12.7109375" style="39" bestFit="1" customWidth="1"/>
    <col min="256" max="257" width="9.140625" style="39"/>
    <col min="258" max="258" width="13.85546875" style="39" bestFit="1" customWidth="1"/>
    <col min="259" max="505" width="9.140625" style="39"/>
    <col min="506" max="506" width="5.28515625" style="39" customWidth="1"/>
    <col min="507" max="507" width="54.140625" style="39" customWidth="1"/>
    <col min="508" max="508" width="7" style="39" bestFit="1" customWidth="1"/>
    <col min="509" max="509" width="13" style="39" customWidth="1"/>
    <col min="510" max="510" width="19.42578125" style="39" customWidth="1"/>
    <col min="511" max="511" width="12.7109375" style="39" bestFit="1" customWidth="1"/>
    <col min="512" max="513" width="9.140625" style="39"/>
    <col min="514" max="514" width="13.85546875" style="39" bestFit="1" customWidth="1"/>
    <col min="515" max="761" width="9.140625" style="39"/>
    <col min="762" max="762" width="5.28515625" style="39" customWidth="1"/>
    <col min="763" max="763" width="54.140625" style="39" customWidth="1"/>
    <col min="764" max="764" width="7" style="39" bestFit="1" customWidth="1"/>
    <col min="765" max="765" width="13" style="39" customWidth="1"/>
    <col min="766" max="766" width="19.42578125" style="39" customWidth="1"/>
    <col min="767" max="767" width="12.7109375" style="39" bestFit="1" customWidth="1"/>
    <col min="768" max="769" width="9.140625" style="39"/>
    <col min="770" max="770" width="13.85546875" style="39" bestFit="1" customWidth="1"/>
    <col min="771" max="1017" width="9.140625" style="39"/>
    <col min="1018" max="1018" width="5.28515625" style="39" customWidth="1"/>
    <col min="1019" max="1019" width="54.140625" style="39" customWidth="1"/>
    <col min="1020" max="1020" width="7" style="39" bestFit="1" customWidth="1"/>
    <col min="1021" max="1021" width="13" style="39" customWidth="1"/>
    <col min="1022" max="1022" width="19.42578125" style="39" customWidth="1"/>
    <col min="1023" max="1023" width="12.7109375" style="39" bestFit="1" customWidth="1"/>
    <col min="1024" max="1025" width="9.140625" style="39"/>
    <col min="1026" max="1026" width="13.85546875" style="39" bestFit="1" customWidth="1"/>
    <col min="1027" max="1273" width="9.140625" style="39"/>
    <col min="1274" max="1274" width="5.28515625" style="39" customWidth="1"/>
    <col min="1275" max="1275" width="54.140625" style="39" customWidth="1"/>
    <col min="1276" max="1276" width="7" style="39" bestFit="1" customWidth="1"/>
    <col min="1277" max="1277" width="13" style="39" customWidth="1"/>
    <col min="1278" max="1278" width="19.42578125" style="39" customWidth="1"/>
    <col min="1279" max="1279" width="12.7109375" style="39" bestFit="1" customWidth="1"/>
    <col min="1280" max="1281" width="9.140625" style="39"/>
    <col min="1282" max="1282" width="13.85546875" style="39" bestFit="1" customWidth="1"/>
    <col min="1283" max="1529" width="9.140625" style="39"/>
    <col min="1530" max="1530" width="5.28515625" style="39" customWidth="1"/>
    <col min="1531" max="1531" width="54.140625" style="39" customWidth="1"/>
    <col min="1532" max="1532" width="7" style="39" bestFit="1" customWidth="1"/>
    <col min="1533" max="1533" width="13" style="39" customWidth="1"/>
    <col min="1534" max="1534" width="19.42578125" style="39" customWidth="1"/>
    <col min="1535" max="1535" width="12.7109375" style="39" bestFit="1" customWidth="1"/>
    <col min="1536" max="1537" width="9.140625" style="39"/>
    <col min="1538" max="1538" width="13.85546875" style="39" bestFit="1" customWidth="1"/>
    <col min="1539" max="1785" width="9.140625" style="39"/>
    <col min="1786" max="1786" width="5.28515625" style="39" customWidth="1"/>
    <col min="1787" max="1787" width="54.140625" style="39" customWidth="1"/>
    <col min="1788" max="1788" width="7" style="39" bestFit="1" customWidth="1"/>
    <col min="1789" max="1789" width="13" style="39" customWidth="1"/>
    <col min="1790" max="1790" width="19.42578125" style="39" customWidth="1"/>
    <col min="1791" max="1791" width="12.7109375" style="39" bestFit="1" customWidth="1"/>
    <col min="1792" max="1793" width="9.140625" style="39"/>
    <col min="1794" max="1794" width="13.85546875" style="39" bestFit="1" customWidth="1"/>
    <col min="1795" max="2041" width="9.140625" style="39"/>
    <col min="2042" max="2042" width="5.28515625" style="39" customWidth="1"/>
    <col min="2043" max="2043" width="54.140625" style="39" customWidth="1"/>
    <col min="2044" max="2044" width="7" style="39" bestFit="1" customWidth="1"/>
    <col min="2045" max="2045" width="13" style="39" customWidth="1"/>
    <col min="2046" max="2046" width="19.42578125" style="39" customWidth="1"/>
    <col min="2047" max="2047" width="12.7109375" style="39" bestFit="1" customWidth="1"/>
    <col min="2048" max="2049" width="9.140625" style="39"/>
    <col min="2050" max="2050" width="13.85546875" style="39" bestFit="1" customWidth="1"/>
    <col min="2051" max="2297" width="9.140625" style="39"/>
    <col min="2298" max="2298" width="5.28515625" style="39" customWidth="1"/>
    <col min="2299" max="2299" width="54.140625" style="39" customWidth="1"/>
    <col min="2300" max="2300" width="7" style="39" bestFit="1" customWidth="1"/>
    <col min="2301" max="2301" width="13" style="39" customWidth="1"/>
    <col min="2302" max="2302" width="19.42578125" style="39" customWidth="1"/>
    <col min="2303" max="2303" width="12.7109375" style="39" bestFit="1" customWidth="1"/>
    <col min="2304" max="2305" width="9.140625" style="39"/>
    <col min="2306" max="2306" width="13.85546875" style="39" bestFit="1" customWidth="1"/>
    <col min="2307" max="2553" width="9.140625" style="39"/>
    <col min="2554" max="2554" width="5.28515625" style="39" customWidth="1"/>
    <col min="2555" max="2555" width="54.140625" style="39" customWidth="1"/>
    <col min="2556" max="2556" width="7" style="39" bestFit="1" customWidth="1"/>
    <col min="2557" max="2557" width="13" style="39" customWidth="1"/>
    <col min="2558" max="2558" width="19.42578125" style="39" customWidth="1"/>
    <col min="2559" max="2559" width="12.7109375" style="39" bestFit="1" customWidth="1"/>
    <col min="2560" max="2561" width="9.140625" style="39"/>
    <col min="2562" max="2562" width="13.85546875" style="39" bestFit="1" customWidth="1"/>
    <col min="2563" max="2809" width="9.140625" style="39"/>
    <col min="2810" max="2810" width="5.28515625" style="39" customWidth="1"/>
    <col min="2811" max="2811" width="54.140625" style="39" customWidth="1"/>
    <col min="2812" max="2812" width="7" style="39" bestFit="1" customWidth="1"/>
    <col min="2813" max="2813" width="13" style="39" customWidth="1"/>
    <col min="2814" max="2814" width="19.42578125" style="39" customWidth="1"/>
    <col min="2815" max="2815" width="12.7109375" style="39" bestFit="1" customWidth="1"/>
    <col min="2816" max="2817" width="9.140625" style="39"/>
    <col min="2818" max="2818" width="13.85546875" style="39" bestFit="1" customWidth="1"/>
    <col min="2819" max="3065" width="9.140625" style="39"/>
    <col min="3066" max="3066" width="5.28515625" style="39" customWidth="1"/>
    <col min="3067" max="3067" width="54.140625" style="39" customWidth="1"/>
    <col min="3068" max="3068" width="7" style="39" bestFit="1" customWidth="1"/>
    <col min="3069" max="3069" width="13" style="39" customWidth="1"/>
    <col min="3070" max="3070" width="19.42578125" style="39" customWidth="1"/>
    <col min="3071" max="3071" width="12.7109375" style="39" bestFit="1" customWidth="1"/>
    <col min="3072" max="3073" width="9.140625" style="39"/>
    <col min="3074" max="3074" width="13.85546875" style="39" bestFit="1" customWidth="1"/>
    <col min="3075" max="3321" width="9.140625" style="39"/>
    <col min="3322" max="3322" width="5.28515625" style="39" customWidth="1"/>
    <col min="3323" max="3323" width="54.140625" style="39" customWidth="1"/>
    <col min="3324" max="3324" width="7" style="39" bestFit="1" customWidth="1"/>
    <col min="3325" max="3325" width="13" style="39" customWidth="1"/>
    <col min="3326" max="3326" width="19.42578125" style="39" customWidth="1"/>
    <col min="3327" max="3327" width="12.7109375" style="39" bestFit="1" customWidth="1"/>
    <col min="3328" max="3329" width="9.140625" style="39"/>
    <col min="3330" max="3330" width="13.85546875" style="39" bestFit="1" customWidth="1"/>
    <col min="3331" max="3577" width="9.140625" style="39"/>
    <col min="3578" max="3578" width="5.28515625" style="39" customWidth="1"/>
    <col min="3579" max="3579" width="54.140625" style="39" customWidth="1"/>
    <col min="3580" max="3580" width="7" style="39" bestFit="1" customWidth="1"/>
    <col min="3581" max="3581" width="13" style="39" customWidth="1"/>
    <col min="3582" max="3582" width="19.42578125" style="39" customWidth="1"/>
    <col min="3583" max="3583" width="12.7109375" style="39" bestFit="1" customWidth="1"/>
    <col min="3584" max="3585" width="9.140625" style="39"/>
    <col min="3586" max="3586" width="13.85546875" style="39" bestFit="1" customWidth="1"/>
    <col min="3587" max="3833" width="9.140625" style="39"/>
    <col min="3834" max="3834" width="5.28515625" style="39" customWidth="1"/>
    <col min="3835" max="3835" width="54.140625" style="39" customWidth="1"/>
    <col min="3836" max="3836" width="7" style="39" bestFit="1" customWidth="1"/>
    <col min="3837" max="3837" width="13" style="39" customWidth="1"/>
    <col min="3838" max="3838" width="19.42578125" style="39" customWidth="1"/>
    <col min="3839" max="3839" width="12.7109375" style="39" bestFit="1" customWidth="1"/>
    <col min="3840" max="3841" width="9.140625" style="39"/>
    <col min="3842" max="3842" width="13.85546875" style="39" bestFit="1" customWidth="1"/>
    <col min="3843" max="4089" width="9.140625" style="39"/>
    <col min="4090" max="4090" width="5.28515625" style="39" customWidth="1"/>
    <col min="4091" max="4091" width="54.140625" style="39" customWidth="1"/>
    <col min="4092" max="4092" width="7" style="39" bestFit="1" customWidth="1"/>
    <col min="4093" max="4093" width="13" style="39" customWidth="1"/>
    <col min="4094" max="4094" width="19.42578125" style="39" customWidth="1"/>
    <col min="4095" max="4095" width="12.7109375" style="39" bestFit="1" customWidth="1"/>
    <col min="4096" max="4097" width="9.140625" style="39"/>
    <col min="4098" max="4098" width="13.85546875" style="39" bestFit="1" customWidth="1"/>
    <col min="4099" max="4345" width="9.140625" style="39"/>
    <col min="4346" max="4346" width="5.28515625" style="39" customWidth="1"/>
    <col min="4347" max="4347" width="54.140625" style="39" customWidth="1"/>
    <col min="4348" max="4348" width="7" style="39" bestFit="1" customWidth="1"/>
    <col min="4349" max="4349" width="13" style="39" customWidth="1"/>
    <col min="4350" max="4350" width="19.42578125" style="39" customWidth="1"/>
    <col min="4351" max="4351" width="12.7109375" style="39" bestFit="1" customWidth="1"/>
    <col min="4352" max="4353" width="9.140625" style="39"/>
    <col min="4354" max="4354" width="13.85546875" style="39" bestFit="1" customWidth="1"/>
    <col min="4355" max="4601" width="9.140625" style="39"/>
    <col min="4602" max="4602" width="5.28515625" style="39" customWidth="1"/>
    <col min="4603" max="4603" width="54.140625" style="39" customWidth="1"/>
    <col min="4604" max="4604" width="7" style="39" bestFit="1" customWidth="1"/>
    <col min="4605" max="4605" width="13" style="39" customWidth="1"/>
    <col min="4606" max="4606" width="19.42578125" style="39" customWidth="1"/>
    <col min="4607" max="4607" width="12.7109375" style="39" bestFit="1" customWidth="1"/>
    <col min="4608" max="4609" width="9.140625" style="39"/>
    <col min="4610" max="4610" width="13.85546875" style="39" bestFit="1" customWidth="1"/>
    <col min="4611" max="4857" width="9.140625" style="39"/>
    <col min="4858" max="4858" width="5.28515625" style="39" customWidth="1"/>
    <col min="4859" max="4859" width="54.140625" style="39" customWidth="1"/>
    <col min="4860" max="4860" width="7" style="39" bestFit="1" customWidth="1"/>
    <col min="4861" max="4861" width="13" style="39" customWidth="1"/>
    <col min="4862" max="4862" width="19.42578125" style="39" customWidth="1"/>
    <col min="4863" max="4863" width="12.7109375" style="39" bestFit="1" customWidth="1"/>
    <col min="4864" max="4865" width="9.140625" style="39"/>
    <col min="4866" max="4866" width="13.85546875" style="39" bestFit="1" customWidth="1"/>
    <col min="4867" max="5113" width="9.140625" style="39"/>
    <col min="5114" max="5114" width="5.28515625" style="39" customWidth="1"/>
    <col min="5115" max="5115" width="54.140625" style="39" customWidth="1"/>
    <col min="5116" max="5116" width="7" style="39" bestFit="1" customWidth="1"/>
    <col min="5117" max="5117" width="13" style="39" customWidth="1"/>
    <col min="5118" max="5118" width="19.42578125" style="39" customWidth="1"/>
    <col min="5119" max="5119" width="12.7109375" style="39" bestFit="1" customWidth="1"/>
    <col min="5120" max="5121" width="9.140625" style="39"/>
    <col min="5122" max="5122" width="13.85546875" style="39" bestFit="1" customWidth="1"/>
    <col min="5123" max="5369" width="9.140625" style="39"/>
    <col min="5370" max="5370" width="5.28515625" style="39" customWidth="1"/>
    <col min="5371" max="5371" width="54.140625" style="39" customWidth="1"/>
    <col min="5372" max="5372" width="7" style="39" bestFit="1" customWidth="1"/>
    <col min="5373" max="5373" width="13" style="39" customWidth="1"/>
    <col min="5374" max="5374" width="19.42578125" style="39" customWidth="1"/>
    <col min="5375" max="5375" width="12.7109375" style="39" bestFit="1" customWidth="1"/>
    <col min="5376" max="5377" width="9.140625" style="39"/>
    <col min="5378" max="5378" width="13.85546875" style="39" bestFit="1" customWidth="1"/>
    <col min="5379" max="5625" width="9.140625" style="39"/>
    <col min="5626" max="5626" width="5.28515625" style="39" customWidth="1"/>
    <col min="5627" max="5627" width="54.140625" style="39" customWidth="1"/>
    <col min="5628" max="5628" width="7" style="39" bestFit="1" customWidth="1"/>
    <col min="5629" max="5629" width="13" style="39" customWidth="1"/>
    <col min="5630" max="5630" width="19.42578125" style="39" customWidth="1"/>
    <col min="5631" max="5631" width="12.7109375" style="39" bestFit="1" customWidth="1"/>
    <col min="5632" max="5633" width="9.140625" style="39"/>
    <col min="5634" max="5634" width="13.85546875" style="39" bestFit="1" customWidth="1"/>
    <col min="5635" max="5881" width="9.140625" style="39"/>
    <col min="5882" max="5882" width="5.28515625" style="39" customWidth="1"/>
    <col min="5883" max="5883" width="54.140625" style="39" customWidth="1"/>
    <col min="5884" max="5884" width="7" style="39" bestFit="1" customWidth="1"/>
    <col min="5885" max="5885" width="13" style="39" customWidth="1"/>
    <col min="5886" max="5886" width="19.42578125" style="39" customWidth="1"/>
    <col min="5887" max="5887" width="12.7109375" style="39" bestFit="1" customWidth="1"/>
    <col min="5888" max="5889" width="9.140625" style="39"/>
    <col min="5890" max="5890" width="13.85546875" style="39" bestFit="1" customWidth="1"/>
    <col min="5891" max="6137" width="9.140625" style="39"/>
    <col min="6138" max="6138" width="5.28515625" style="39" customWidth="1"/>
    <col min="6139" max="6139" width="54.140625" style="39" customWidth="1"/>
    <col min="6140" max="6140" width="7" style="39" bestFit="1" customWidth="1"/>
    <col min="6141" max="6141" width="13" style="39" customWidth="1"/>
    <col min="6142" max="6142" width="19.42578125" style="39" customWidth="1"/>
    <col min="6143" max="6143" width="12.7109375" style="39" bestFit="1" customWidth="1"/>
    <col min="6144" max="6145" width="9.140625" style="39"/>
    <col min="6146" max="6146" width="13.85546875" style="39" bestFit="1" customWidth="1"/>
    <col min="6147" max="6393" width="9.140625" style="39"/>
    <col min="6394" max="6394" width="5.28515625" style="39" customWidth="1"/>
    <col min="6395" max="6395" width="54.140625" style="39" customWidth="1"/>
    <col min="6396" max="6396" width="7" style="39" bestFit="1" customWidth="1"/>
    <col min="6397" max="6397" width="13" style="39" customWidth="1"/>
    <col min="6398" max="6398" width="19.42578125" style="39" customWidth="1"/>
    <col min="6399" max="6399" width="12.7109375" style="39" bestFit="1" customWidth="1"/>
    <col min="6400" max="6401" width="9.140625" style="39"/>
    <col min="6402" max="6402" width="13.85546875" style="39" bestFit="1" customWidth="1"/>
    <col min="6403" max="6649" width="9.140625" style="39"/>
    <col min="6650" max="6650" width="5.28515625" style="39" customWidth="1"/>
    <col min="6651" max="6651" width="54.140625" style="39" customWidth="1"/>
    <col min="6652" max="6652" width="7" style="39" bestFit="1" customWidth="1"/>
    <col min="6653" max="6653" width="13" style="39" customWidth="1"/>
    <col min="6654" max="6654" width="19.42578125" style="39" customWidth="1"/>
    <col min="6655" max="6655" width="12.7109375" style="39" bestFit="1" customWidth="1"/>
    <col min="6656" max="6657" width="9.140625" style="39"/>
    <col min="6658" max="6658" width="13.85546875" style="39" bestFit="1" customWidth="1"/>
    <col min="6659" max="6905" width="9.140625" style="39"/>
    <col min="6906" max="6906" width="5.28515625" style="39" customWidth="1"/>
    <col min="6907" max="6907" width="54.140625" style="39" customWidth="1"/>
    <col min="6908" max="6908" width="7" style="39" bestFit="1" customWidth="1"/>
    <col min="6909" max="6909" width="13" style="39" customWidth="1"/>
    <col min="6910" max="6910" width="19.42578125" style="39" customWidth="1"/>
    <col min="6911" max="6911" width="12.7109375" style="39" bestFit="1" customWidth="1"/>
    <col min="6912" max="6913" width="9.140625" style="39"/>
    <col min="6914" max="6914" width="13.85546875" style="39" bestFit="1" customWidth="1"/>
    <col min="6915" max="7161" width="9.140625" style="39"/>
    <col min="7162" max="7162" width="5.28515625" style="39" customWidth="1"/>
    <col min="7163" max="7163" width="54.140625" style="39" customWidth="1"/>
    <col min="7164" max="7164" width="7" style="39" bestFit="1" customWidth="1"/>
    <col min="7165" max="7165" width="13" style="39" customWidth="1"/>
    <col min="7166" max="7166" width="19.42578125" style="39" customWidth="1"/>
    <col min="7167" max="7167" width="12.7109375" style="39" bestFit="1" customWidth="1"/>
    <col min="7168" max="7169" width="9.140625" style="39"/>
    <col min="7170" max="7170" width="13.85546875" style="39" bestFit="1" customWidth="1"/>
    <col min="7171" max="7417" width="9.140625" style="39"/>
    <col min="7418" max="7418" width="5.28515625" style="39" customWidth="1"/>
    <col min="7419" max="7419" width="54.140625" style="39" customWidth="1"/>
    <col min="7420" max="7420" width="7" style="39" bestFit="1" customWidth="1"/>
    <col min="7421" max="7421" width="13" style="39" customWidth="1"/>
    <col min="7422" max="7422" width="19.42578125" style="39" customWidth="1"/>
    <col min="7423" max="7423" width="12.7109375" style="39" bestFit="1" customWidth="1"/>
    <col min="7424" max="7425" width="9.140625" style="39"/>
    <col min="7426" max="7426" width="13.85546875" style="39" bestFit="1" customWidth="1"/>
    <col min="7427" max="7673" width="9.140625" style="39"/>
    <col min="7674" max="7674" width="5.28515625" style="39" customWidth="1"/>
    <col min="7675" max="7675" width="54.140625" style="39" customWidth="1"/>
    <col min="7676" max="7676" width="7" style="39" bestFit="1" customWidth="1"/>
    <col min="7677" max="7677" width="13" style="39" customWidth="1"/>
    <col min="7678" max="7678" width="19.42578125" style="39" customWidth="1"/>
    <col min="7679" max="7679" width="12.7109375" style="39" bestFit="1" customWidth="1"/>
    <col min="7680" max="7681" width="9.140625" style="39"/>
    <col min="7682" max="7682" width="13.85546875" style="39" bestFit="1" customWidth="1"/>
    <col min="7683" max="7929" width="9.140625" style="39"/>
    <col min="7930" max="7930" width="5.28515625" style="39" customWidth="1"/>
    <col min="7931" max="7931" width="54.140625" style="39" customWidth="1"/>
    <col min="7932" max="7932" width="7" style="39" bestFit="1" customWidth="1"/>
    <col min="7933" max="7933" width="13" style="39" customWidth="1"/>
    <col min="7934" max="7934" width="19.42578125" style="39" customWidth="1"/>
    <col min="7935" max="7935" width="12.7109375" style="39" bestFit="1" customWidth="1"/>
    <col min="7936" max="7937" width="9.140625" style="39"/>
    <col min="7938" max="7938" width="13.85546875" style="39" bestFit="1" customWidth="1"/>
    <col min="7939" max="8185" width="9.140625" style="39"/>
    <col min="8186" max="8186" width="5.28515625" style="39" customWidth="1"/>
    <col min="8187" max="8187" width="54.140625" style="39" customWidth="1"/>
    <col min="8188" max="8188" width="7" style="39" bestFit="1" customWidth="1"/>
    <col min="8189" max="8189" width="13" style="39" customWidth="1"/>
    <col min="8190" max="8190" width="19.42578125" style="39" customWidth="1"/>
    <col min="8191" max="8191" width="12.7109375" style="39" bestFit="1" customWidth="1"/>
    <col min="8192" max="8193" width="9.140625" style="39"/>
    <col min="8194" max="8194" width="13.85546875" style="39" bestFit="1" customWidth="1"/>
    <col min="8195" max="8441" width="9.140625" style="39"/>
    <col min="8442" max="8442" width="5.28515625" style="39" customWidth="1"/>
    <col min="8443" max="8443" width="54.140625" style="39" customWidth="1"/>
    <col min="8444" max="8444" width="7" style="39" bestFit="1" customWidth="1"/>
    <col min="8445" max="8445" width="13" style="39" customWidth="1"/>
    <col min="8446" max="8446" width="19.42578125" style="39" customWidth="1"/>
    <col min="8447" max="8447" width="12.7109375" style="39" bestFit="1" customWidth="1"/>
    <col min="8448" max="8449" width="9.140625" style="39"/>
    <col min="8450" max="8450" width="13.85546875" style="39" bestFit="1" customWidth="1"/>
    <col min="8451" max="8697" width="9.140625" style="39"/>
    <col min="8698" max="8698" width="5.28515625" style="39" customWidth="1"/>
    <col min="8699" max="8699" width="54.140625" style="39" customWidth="1"/>
    <col min="8700" max="8700" width="7" style="39" bestFit="1" customWidth="1"/>
    <col min="8701" max="8701" width="13" style="39" customWidth="1"/>
    <col min="8702" max="8702" width="19.42578125" style="39" customWidth="1"/>
    <col min="8703" max="8703" width="12.7109375" style="39" bestFit="1" customWidth="1"/>
    <col min="8704" max="8705" width="9.140625" style="39"/>
    <col min="8706" max="8706" width="13.85546875" style="39" bestFit="1" customWidth="1"/>
    <col min="8707" max="8953" width="9.140625" style="39"/>
    <col min="8954" max="8954" width="5.28515625" style="39" customWidth="1"/>
    <col min="8955" max="8955" width="54.140625" style="39" customWidth="1"/>
    <col min="8956" max="8956" width="7" style="39" bestFit="1" customWidth="1"/>
    <col min="8957" max="8957" width="13" style="39" customWidth="1"/>
    <col min="8958" max="8958" width="19.42578125" style="39" customWidth="1"/>
    <col min="8959" max="8959" width="12.7109375" style="39" bestFit="1" customWidth="1"/>
    <col min="8960" max="8961" width="9.140625" style="39"/>
    <col min="8962" max="8962" width="13.85546875" style="39" bestFit="1" customWidth="1"/>
    <col min="8963" max="9209" width="9.140625" style="39"/>
    <col min="9210" max="9210" width="5.28515625" style="39" customWidth="1"/>
    <col min="9211" max="9211" width="54.140625" style="39" customWidth="1"/>
    <col min="9212" max="9212" width="7" style="39" bestFit="1" customWidth="1"/>
    <col min="9213" max="9213" width="13" style="39" customWidth="1"/>
    <col min="9214" max="9214" width="19.42578125" style="39" customWidth="1"/>
    <col min="9215" max="9215" width="12.7109375" style="39" bestFit="1" customWidth="1"/>
    <col min="9216" max="9217" width="9.140625" style="39"/>
    <col min="9218" max="9218" width="13.85546875" style="39" bestFit="1" customWidth="1"/>
    <col min="9219" max="9465" width="9.140625" style="39"/>
    <col min="9466" max="9466" width="5.28515625" style="39" customWidth="1"/>
    <col min="9467" max="9467" width="54.140625" style="39" customWidth="1"/>
    <col min="9468" max="9468" width="7" style="39" bestFit="1" customWidth="1"/>
    <col min="9469" max="9469" width="13" style="39" customWidth="1"/>
    <col min="9470" max="9470" width="19.42578125" style="39" customWidth="1"/>
    <col min="9471" max="9471" width="12.7109375" style="39" bestFit="1" customWidth="1"/>
    <col min="9472" max="9473" width="9.140625" style="39"/>
    <col min="9474" max="9474" width="13.85546875" style="39" bestFit="1" customWidth="1"/>
    <col min="9475" max="9721" width="9.140625" style="39"/>
    <col min="9722" max="9722" width="5.28515625" style="39" customWidth="1"/>
    <col min="9723" max="9723" width="54.140625" style="39" customWidth="1"/>
    <col min="9724" max="9724" width="7" style="39" bestFit="1" customWidth="1"/>
    <col min="9725" max="9725" width="13" style="39" customWidth="1"/>
    <col min="9726" max="9726" width="19.42578125" style="39" customWidth="1"/>
    <col min="9727" max="9727" width="12.7109375" style="39" bestFit="1" customWidth="1"/>
    <col min="9728" max="9729" width="9.140625" style="39"/>
    <col min="9730" max="9730" width="13.85546875" style="39" bestFit="1" customWidth="1"/>
    <col min="9731" max="9977" width="9.140625" style="39"/>
    <col min="9978" max="9978" width="5.28515625" style="39" customWidth="1"/>
    <col min="9979" max="9979" width="54.140625" style="39" customWidth="1"/>
    <col min="9980" max="9980" width="7" style="39" bestFit="1" customWidth="1"/>
    <col min="9981" max="9981" width="13" style="39" customWidth="1"/>
    <col min="9982" max="9982" width="19.42578125" style="39" customWidth="1"/>
    <col min="9983" max="9983" width="12.7109375" style="39" bestFit="1" customWidth="1"/>
    <col min="9984" max="9985" width="9.140625" style="39"/>
    <col min="9986" max="9986" width="13.85546875" style="39" bestFit="1" customWidth="1"/>
    <col min="9987" max="10233" width="9.140625" style="39"/>
    <col min="10234" max="10234" width="5.28515625" style="39" customWidth="1"/>
    <col min="10235" max="10235" width="54.140625" style="39" customWidth="1"/>
    <col min="10236" max="10236" width="7" style="39" bestFit="1" customWidth="1"/>
    <col min="10237" max="10237" width="13" style="39" customWidth="1"/>
    <col min="10238" max="10238" width="19.42578125" style="39" customWidth="1"/>
    <col min="10239" max="10239" width="12.7109375" style="39" bestFit="1" customWidth="1"/>
    <col min="10240" max="10241" width="9.140625" style="39"/>
    <col min="10242" max="10242" width="13.85546875" style="39" bestFit="1" customWidth="1"/>
    <col min="10243" max="10489" width="9.140625" style="39"/>
    <col min="10490" max="10490" width="5.28515625" style="39" customWidth="1"/>
    <col min="10491" max="10491" width="54.140625" style="39" customWidth="1"/>
    <col min="10492" max="10492" width="7" style="39" bestFit="1" customWidth="1"/>
    <col min="10493" max="10493" width="13" style="39" customWidth="1"/>
    <col min="10494" max="10494" width="19.42578125" style="39" customWidth="1"/>
    <col min="10495" max="10495" width="12.7109375" style="39" bestFit="1" customWidth="1"/>
    <col min="10496" max="10497" width="9.140625" style="39"/>
    <col min="10498" max="10498" width="13.85546875" style="39" bestFit="1" customWidth="1"/>
    <col min="10499" max="10745" width="9.140625" style="39"/>
    <col min="10746" max="10746" width="5.28515625" style="39" customWidth="1"/>
    <col min="10747" max="10747" width="54.140625" style="39" customWidth="1"/>
    <col min="10748" max="10748" width="7" style="39" bestFit="1" customWidth="1"/>
    <col min="10749" max="10749" width="13" style="39" customWidth="1"/>
    <col min="10750" max="10750" width="19.42578125" style="39" customWidth="1"/>
    <col min="10751" max="10751" width="12.7109375" style="39" bestFit="1" customWidth="1"/>
    <col min="10752" max="10753" width="9.140625" style="39"/>
    <col min="10754" max="10754" width="13.85546875" style="39" bestFit="1" customWidth="1"/>
    <col min="10755" max="11001" width="9.140625" style="39"/>
    <col min="11002" max="11002" width="5.28515625" style="39" customWidth="1"/>
    <col min="11003" max="11003" width="54.140625" style="39" customWidth="1"/>
    <col min="11004" max="11004" width="7" style="39" bestFit="1" customWidth="1"/>
    <col min="11005" max="11005" width="13" style="39" customWidth="1"/>
    <col min="11006" max="11006" width="19.42578125" style="39" customWidth="1"/>
    <col min="11007" max="11007" width="12.7109375" style="39" bestFit="1" customWidth="1"/>
    <col min="11008" max="11009" width="9.140625" style="39"/>
    <col min="11010" max="11010" width="13.85546875" style="39" bestFit="1" customWidth="1"/>
    <col min="11011" max="11257" width="9.140625" style="39"/>
    <col min="11258" max="11258" width="5.28515625" style="39" customWidth="1"/>
    <col min="11259" max="11259" width="54.140625" style="39" customWidth="1"/>
    <col min="11260" max="11260" width="7" style="39" bestFit="1" customWidth="1"/>
    <col min="11261" max="11261" width="13" style="39" customWidth="1"/>
    <col min="11262" max="11262" width="19.42578125" style="39" customWidth="1"/>
    <col min="11263" max="11263" width="12.7109375" style="39" bestFit="1" customWidth="1"/>
    <col min="11264" max="11265" width="9.140625" style="39"/>
    <col min="11266" max="11266" width="13.85546875" style="39" bestFit="1" customWidth="1"/>
    <col min="11267" max="11513" width="9.140625" style="39"/>
    <col min="11514" max="11514" width="5.28515625" style="39" customWidth="1"/>
    <col min="11515" max="11515" width="54.140625" style="39" customWidth="1"/>
    <col min="11516" max="11516" width="7" style="39" bestFit="1" customWidth="1"/>
    <col min="11517" max="11517" width="13" style="39" customWidth="1"/>
    <col min="11518" max="11518" width="19.42578125" style="39" customWidth="1"/>
    <col min="11519" max="11519" width="12.7109375" style="39" bestFit="1" customWidth="1"/>
    <col min="11520" max="11521" width="9.140625" style="39"/>
    <col min="11522" max="11522" width="13.85546875" style="39" bestFit="1" customWidth="1"/>
    <col min="11523" max="11769" width="9.140625" style="39"/>
    <col min="11770" max="11770" width="5.28515625" style="39" customWidth="1"/>
    <col min="11771" max="11771" width="54.140625" style="39" customWidth="1"/>
    <col min="11772" max="11772" width="7" style="39" bestFit="1" customWidth="1"/>
    <col min="11773" max="11773" width="13" style="39" customWidth="1"/>
    <col min="11774" max="11774" width="19.42578125" style="39" customWidth="1"/>
    <col min="11775" max="11775" width="12.7109375" style="39" bestFit="1" customWidth="1"/>
    <col min="11776" max="11777" width="9.140625" style="39"/>
    <col min="11778" max="11778" width="13.85546875" style="39" bestFit="1" customWidth="1"/>
    <col min="11779" max="12025" width="9.140625" style="39"/>
    <col min="12026" max="12026" width="5.28515625" style="39" customWidth="1"/>
    <col min="12027" max="12027" width="54.140625" style="39" customWidth="1"/>
    <col min="12028" max="12028" width="7" style="39" bestFit="1" customWidth="1"/>
    <col min="12029" max="12029" width="13" style="39" customWidth="1"/>
    <col min="12030" max="12030" width="19.42578125" style="39" customWidth="1"/>
    <col min="12031" max="12031" width="12.7109375" style="39" bestFit="1" customWidth="1"/>
    <col min="12032" max="12033" width="9.140625" style="39"/>
    <col min="12034" max="12034" width="13.85546875" style="39" bestFit="1" customWidth="1"/>
    <col min="12035" max="12281" width="9.140625" style="39"/>
    <col min="12282" max="12282" width="5.28515625" style="39" customWidth="1"/>
    <col min="12283" max="12283" width="54.140625" style="39" customWidth="1"/>
    <col min="12284" max="12284" width="7" style="39" bestFit="1" customWidth="1"/>
    <col min="12285" max="12285" width="13" style="39" customWidth="1"/>
    <col min="12286" max="12286" width="19.42578125" style="39" customWidth="1"/>
    <col min="12287" max="12287" width="12.7109375" style="39" bestFit="1" customWidth="1"/>
    <col min="12288" max="12289" width="9.140625" style="39"/>
    <col min="12290" max="12290" width="13.85546875" style="39" bestFit="1" customWidth="1"/>
    <col min="12291" max="12537" width="9.140625" style="39"/>
    <col min="12538" max="12538" width="5.28515625" style="39" customWidth="1"/>
    <col min="12539" max="12539" width="54.140625" style="39" customWidth="1"/>
    <col min="12540" max="12540" width="7" style="39" bestFit="1" customWidth="1"/>
    <col min="12541" max="12541" width="13" style="39" customWidth="1"/>
    <col min="12542" max="12542" width="19.42578125" style="39" customWidth="1"/>
    <col min="12543" max="12543" width="12.7109375" style="39" bestFit="1" customWidth="1"/>
    <col min="12544" max="12545" width="9.140625" style="39"/>
    <col min="12546" max="12546" width="13.85546875" style="39" bestFit="1" customWidth="1"/>
    <col min="12547" max="12793" width="9.140625" style="39"/>
    <col min="12794" max="12794" width="5.28515625" style="39" customWidth="1"/>
    <col min="12795" max="12795" width="54.140625" style="39" customWidth="1"/>
    <col min="12796" max="12796" width="7" style="39" bestFit="1" customWidth="1"/>
    <col min="12797" max="12797" width="13" style="39" customWidth="1"/>
    <col min="12798" max="12798" width="19.42578125" style="39" customWidth="1"/>
    <col min="12799" max="12799" width="12.7109375" style="39" bestFit="1" customWidth="1"/>
    <col min="12800" max="12801" width="9.140625" style="39"/>
    <col min="12802" max="12802" width="13.85546875" style="39" bestFit="1" customWidth="1"/>
    <col min="12803" max="13049" width="9.140625" style="39"/>
    <col min="13050" max="13050" width="5.28515625" style="39" customWidth="1"/>
    <col min="13051" max="13051" width="54.140625" style="39" customWidth="1"/>
    <col min="13052" max="13052" width="7" style="39" bestFit="1" customWidth="1"/>
    <col min="13053" max="13053" width="13" style="39" customWidth="1"/>
    <col min="13054" max="13054" width="19.42578125" style="39" customWidth="1"/>
    <col min="13055" max="13055" width="12.7109375" style="39" bestFit="1" customWidth="1"/>
    <col min="13056" max="13057" width="9.140625" style="39"/>
    <col min="13058" max="13058" width="13.85546875" style="39" bestFit="1" customWidth="1"/>
    <col min="13059" max="13305" width="9.140625" style="39"/>
    <col min="13306" max="13306" width="5.28515625" style="39" customWidth="1"/>
    <col min="13307" max="13307" width="54.140625" style="39" customWidth="1"/>
    <col min="13308" max="13308" width="7" style="39" bestFit="1" customWidth="1"/>
    <col min="13309" max="13309" width="13" style="39" customWidth="1"/>
    <col min="13310" max="13310" width="19.42578125" style="39" customWidth="1"/>
    <col min="13311" max="13311" width="12.7109375" style="39" bestFit="1" customWidth="1"/>
    <col min="13312" max="13313" width="9.140625" style="39"/>
    <col min="13314" max="13314" width="13.85546875" style="39" bestFit="1" customWidth="1"/>
    <col min="13315" max="13561" width="9.140625" style="39"/>
    <col min="13562" max="13562" width="5.28515625" style="39" customWidth="1"/>
    <col min="13563" max="13563" width="54.140625" style="39" customWidth="1"/>
    <col min="13564" max="13564" width="7" style="39" bestFit="1" customWidth="1"/>
    <col min="13565" max="13565" width="13" style="39" customWidth="1"/>
    <col min="13566" max="13566" width="19.42578125" style="39" customWidth="1"/>
    <col min="13567" max="13567" width="12.7109375" style="39" bestFit="1" customWidth="1"/>
    <col min="13568" max="13569" width="9.140625" style="39"/>
    <col min="13570" max="13570" width="13.85546875" style="39" bestFit="1" customWidth="1"/>
    <col min="13571" max="13817" width="9.140625" style="39"/>
    <col min="13818" max="13818" width="5.28515625" style="39" customWidth="1"/>
    <col min="13819" max="13819" width="54.140625" style="39" customWidth="1"/>
    <col min="13820" max="13820" width="7" style="39" bestFit="1" customWidth="1"/>
    <col min="13821" max="13821" width="13" style="39" customWidth="1"/>
    <col min="13822" max="13822" width="19.42578125" style="39" customWidth="1"/>
    <col min="13823" max="13823" width="12.7109375" style="39" bestFit="1" customWidth="1"/>
    <col min="13824" max="13825" width="9.140625" style="39"/>
    <col min="13826" max="13826" width="13.85546875" style="39" bestFit="1" customWidth="1"/>
    <col min="13827" max="14073" width="9.140625" style="39"/>
    <col min="14074" max="14074" width="5.28515625" style="39" customWidth="1"/>
    <col min="14075" max="14075" width="54.140625" style="39" customWidth="1"/>
    <col min="14076" max="14076" width="7" style="39" bestFit="1" customWidth="1"/>
    <col min="14077" max="14077" width="13" style="39" customWidth="1"/>
    <col min="14078" max="14078" width="19.42578125" style="39" customWidth="1"/>
    <col min="14079" max="14079" width="12.7109375" style="39" bestFit="1" customWidth="1"/>
    <col min="14080" max="14081" width="9.140625" style="39"/>
    <col min="14082" max="14082" width="13.85546875" style="39" bestFit="1" customWidth="1"/>
    <col min="14083" max="14329" width="9.140625" style="39"/>
    <col min="14330" max="14330" width="5.28515625" style="39" customWidth="1"/>
    <col min="14331" max="14331" width="54.140625" style="39" customWidth="1"/>
    <col min="14332" max="14332" width="7" style="39" bestFit="1" customWidth="1"/>
    <col min="14333" max="14333" width="13" style="39" customWidth="1"/>
    <col min="14334" max="14334" width="19.42578125" style="39" customWidth="1"/>
    <col min="14335" max="14335" width="12.7109375" style="39" bestFit="1" customWidth="1"/>
    <col min="14336" max="14337" width="9.140625" style="39"/>
    <col min="14338" max="14338" width="13.85546875" style="39" bestFit="1" customWidth="1"/>
    <col min="14339" max="14585" width="9.140625" style="39"/>
    <col min="14586" max="14586" width="5.28515625" style="39" customWidth="1"/>
    <col min="14587" max="14587" width="54.140625" style="39" customWidth="1"/>
    <col min="14588" max="14588" width="7" style="39" bestFit="1" customWidth="1"/>
    <col min="14589" max="14589" width="13" style="39" customWidth="1"/>
    <col min="14590" max="14590" width="19.42578125" style="39" customWidth="1"/>
    <col min="14591" max="14591" width="12.7109375" style="39" bestFit="1" customWidth="1"/>
    <col min="14592" max="14593" width="9.140625" style="39"/>
    <col min="14594" max="14594" width="13.85546875" style="39" bestFit="1" customWidth="1"/>
    <col min="14595" max="14841" width="9.140625" style="39"/>
    <col min="14842" max="14842" width="5.28515625" style="39" customWidth="1"/>
    <col min="14843" max="14843" width="54.140625" style="39" customWidth="1"/>
    <col min="14844" max="14844" width="7" style="39" bestFit="1" customWidth="1"/>
    <col min="14845" max="14845" width="13" style="39" customWidth="1"/>
    <col min="14846" max="14846" width="19.42578125" style="39" customWidth="1"/>
    <col min="14847" max="14847" width="12.7109375" style="39" bestFit="1" customWidth="1"/>
    <col min="14848" max="14849" width="9.140625" style="39"/>
    <col min="14850" max="14850" width="13.85546875" style="39" bestFit="1" customWidth="1"/>
    <col min="14851" max="15097" width="9.140625" style="39"/>
    <col min="15098" max="15098" width="5.28515625" style="39" customWidth="1"/>
    <col min="15099" max="15099" width="54.140625" style="39" customWidth="1"/>
    <col min="15100" max="15100" width="7" style="39" bestFit="1" customWidth="1"/>
    <col min="15101" max="15101" width="13" style="39" customWidth="1"/>
    <col min="15102" max="15102" width="19.42578125" style="39" customWidth="1"/>
    <col min="15103" max="15103" width="12.7109375" style="39" bestFit="1" customWidth="1"/>
    <col min="15104" max="15105" width="9.140625" style="39"/>
    <col min="15106" max="15106" width="13.85546875" style="39" bestFit="1" customWidth="1"/>
    <col min="15107" max="15353" width="9.140625" style="39"/>
    <col min="15354" max="15354" width="5.28515625" style="39" customWidth="1"/>
    <col min="15355" max="15355" width="54.140625" style="39" customWidth="1"/>
    <col min="15356" max="15356" width="7" style="39" bestFit="1" customWidth="1"/>
    <col min="15357" max="15357" width="13" style="39" customWidth="1"/>
    <col min="15358" max="15358" width="19.42578125" style="39" customWidth="1"/>
    <col min="15359" max="15359" width="12.7109375" style="39" bestFit="1" customWidth="1"/>
    <col min="15360" max="15361" width="9.140625" style="39"/>
    <col min="15362" max="15362" width="13.85546875" style="39" bestFit="1" customWidth="1"/>
    <col min="15363" max="15609" width="9.140625" style="39"/>
    <col min="15610" max="15610" width="5.28515625" style="39" customWidth="1"/>
    <col min="15611" max="15611" width="54.140625" style="39" customWidth="1"/>
    <col min="15612" max="15612" width="7" style="39" bestFit="1" customWidth="1"/>
    <col min="15613" max="15613" width="13" style="39" customWidth="1"/>
    <col min="15614" max="15614" width="19.42578125" style="39" customWidth="1"/>
    <col min="15615" max="15615" width="12.7109375" style="39" bestFit="1" customWidth="1"/>
    <col min="15616" max="15617" width="9.140625" style="39"/>
    <col min="15618" max="15618" width="13.85546875" style="39" bestFit="1" customWidth="1"/>
    <col min="15619" max="15865" width="9.140625" style="39"/>
    <col min="15866" max="15866" width="5.28515625" style="39" customWidth="1"/>
    <col min="15867" max="15867" width="54.140625" style="39" customWidth="1"/>
    <col min="15868" max="15868" width="7" style="39" bestFit="1" customWidth="1"/>
    <col min="15869" max="15869" width="13" style="39" customWidth="1"/>
    <col min="15870" max="15870" width="19.42578125" style="39" customWidth="1"/>
    <col min="15871" max="15871" width="12.7109375" style="39" bestFit="1" customWidth="1"/>
    <col min="15872" max="15873" width="9.140625" style="39"/>
    <col min="15874" max="15874" width="13.85546875" style="39" bestFit="1" customWidth="1"/>
    <col min="15875" max="16121" width="9.140625" style="39"/>
    <col min="16122" max="16122" width="5.28515625" style="39" customWidth="1"/>
    <col min="16123" max="16123" width="54.140625" style="39" customWidth="1"/>
    <col min="16124" max="16124" width="7" style="39" bestFit="1" customWidth="1"/>
    <col min="16125" max="16125" width="13" style="39" customWidth="1"/>
    <col min="16126" max="16126" width="19.42578125" style="39" customWidth="1"/>
    <col min="16127" max="16127" width="12.7109375" style="39" bestFit="1" customWidth="1"/>
    <col min="16128" max="16129" width="9.140625" style="39"/>
    <col min="16130" max="16130" width="13.85546875" style="39" bestFit="1" customWidth="1"/>
    <col min="16131" max="16384" width="9.140625" style="39"/>
  </cols>
  <sheetData>
    <row r="1" spans="1:5" ht="15.75" customHeight="1" x14ac:dyDescent="0.25">
      <c r="A1" s="107" t="s">
        <v>38</v>
      </c>
      <c r="B1" s="107"/>
      <c r="C1" s="107"/>
      <c r="D1" s="107"/>
      <c r="E1" s="107"/>
    </row>
    <row r="2" spans="1:5" ht="15.75" customHeight="1" x14ac:dyDescent="0.25">
      <c r="A2" s="107" t="s">
        <v>32</v>
      </c>
      <c r="B2" s="107"/>
      <c r="C2" s="107"/>
      <c r="D2" s="107"/>
      <c r="E2" s="107"/>
    </row>
    <row r="3" spans="1:5" ht="16.5" x14ac:dyDescent="0.25">
      <c r="A3" s="108"/>
      <c r="B3" s="108"/>
      <c r="C3" s="108"/>
      <c r="D3" s="108"/>
      <c r="E3" s="108"/>
    </row>
    <row r="4" spans="1:5" ht="51" customHeight="1" x14ac:dyDescent="0.25">
      <c r="A4" s="109" t="s">
        <v>79</v>
      </c>
      <c r="B4" s="109"/>
      <c r="C4" s="109"/>
      <c r="D4" s="109"/>
      <c r="E4" s="109"/>
    </row>
    <row r="5" spans="1:5" ht="26.25" customHeight="1" x14ac:dyDescent="0.25">
      <c r="A5" s="109"/>
      <c r="B5" s="109"/>
      <c r="C5" s="109"/>
      <c r="D5" s="109"/>
      <c r="E5" s="109"/>
    </row>
    <row r="6" spans="1:5" ht="18" customHeight="1" x14ac:dyDescent="0.25">
      <c r="A6" s="109"/>
      <c r="B6" s="109"/>
      <c r="C6" s="109"/>
      <c r="D6" s="109"/>
      <c r="E6" s="109"/>
    </row>
    <row r="7" spans="1:5" s="42" customFormat="1" ht="33" x14ac:dyDescent="0.25">
      <c r="A7" s="40" t="s">
        <v>29</v>
      </c>
      <c r="B7" s="105" t="s">
        <v>7</v>
      </c>
      <c r="C7" s="106"/>
      <c r="D7" s="41" t="s">
        <v>39</v>
      </c>
      <c r="E7" s="41" t="s">
        <v>40</v>
      </c>
    </row>
    <row r="8" spans="1:5" ht="33.75" customHeight="1" x14ac:dyDescent="0.25">
      <c r="A8" s="81">
        <v>1</v>
      </c>
      <c r="B8" s="94" t="s">
        <v>41</v>
      </c>
      <c r="C8" s="95"/>
      <c r="D8" s="82"/>
      <c r="E8" s="83"/>
    </row>
    <row r="9" spans="1:5" ht="33.75" customHeight="1" x14ac:dyDescent="0.25">
      <c r="A9" s="81">
        <v>2</v>
      </c>
      <c r="B9" s="94" t="s">
        <v>42</v>
      </c>
      <c r="C9" s="95"/>
      <c r="D9" s="82"/>
      <c r="E9" s="83"/>
    </row>
    <row r="10" spans="1:5" ht="33.75" customHeight="1" x14ac:dyDescent="0.25">
      <c r="A10" s="81">
        <v>3</v>
      </c>
      <c r="B10" s="94" t="s">
        <v>43</v>
      </c>
      <c r="C10" s="95"/>
      <c r="D10" s="82"/>
      <c r="E10" s="83"/>
    </row>
    <row r="11" spans="1:5" ht="33.75" customHeight="1" x14ac:dyDescent="0.25">
      <c r="A11" s="81">
        <v>4</v>
      </c>
      <c r="B11" s="94" t="s">
        <v>44</v>
      </c>
      <c r="C11" s="95"/>
      <c r="D11" s="82"/>
      <c r="E11" s="83"/>
    </row>
    <row r="12" spans="1:5" s="42" customFormat="1" ht="20.25" customHeight="1" x14ac:dyDescent="0.25">
      <c r="A12" s="40"/>
      <c r="B12" s="99" t="s">
        <v>45</v>
      </c>
      <c r="C12" s="100"/>
      <c r="D12" s="44"/>
      <c r="E12" s="45"/>
    </row>
    <row r="13" spans="1:5" ht="19.5" customHeight="1" x14ac:dyDescent="0.25">
      <c r="A13" s="46">
        <v>5</v>
      </c>
      <c r="B13" s="47" t="s">
        <v>23</v>
      </c>
      <c r="C13" s="48">
        <v>0</v>
      </c>
      <c r="D13" s="49"/>
      <c r="E13" s="43"/>
    </row>
    <row r="14" spans="1:5" ht="21" customHeight="1" x14ac:dyDescent="0.25">
      <c r="A14" s="46">
        <v>6</v>
      </c>
      <c r="B14" s="47" t="s">
        <v>46</v>
      </c>
      <c r="C14" s="48">
        <v>0.18</v>
      </c>
      <c r="D14" s="49"/>
      <c r="E14" s="43"/>
    </row>
    <row r="15" spans="1:5" ht="21" customHeight="1" x14ac:dyDescent="0.25">
      <c r="A15" s="46">
        <v>7</v>
      </c>
      <c r="B15" s="47" t="s">
        <v>47</v>
      </c>
      <c r="C15" s="48">
        <v>3.2000000000000002E-3</v>
      </c>
      <c r="D15" s="49"/>
      <c r="E15" s="43"/>
    </row>
    <row r="16" spans="1:5" ht="35.25" customHeight="1" x14ac:dyDescent="0.25">
      <c r="A16" s="46">
        <v>8</v>
      </c>
      <c r="B16" s="47" t="s">
        <v>48</v>
      </c>
      <c r="C16" s="48">
        <v>0</v>
      </c>
      <c r="D16" s="50"/>
      <c r="E16" s="43"/>
    </row>
    <row r="17" spans="1:8" ht="26.25" customHeight="1" x14ac:dyDescent="0.25">
      <c r="A17" s="51"/>
      <c r="B17" s="101" t="s">
        <v>37</v>
      </c>
      <c r="C17" s="102"/>
      <c r="D17" s="52"/>
      <c r="E17" s="53"/>
    </row>
    <row r="18" spans="1:8" ht="16.5" x14ac:dyDescent="0.25">
      <c r="A18" s="54">
        <v>9</v>
      </c>
      <c r="B18" s="103" t="s">
        <v>64</v>
      </c>
      <c r="C18" s="104"/>
      <c r="D18" s="55"/>
      <c r="E18" s="56"/>
    </row>
    <row r="19" spans="1:8" s="59" customFormat="1" ht="26.25" customHeight="1" x14ac:dyDescent="0.25">
      <c r="A19" s="57"/>
      <c r="B19" s="97" t="s">
        <v>65</v>
      </c>
      <c r="C19" s="98"/>
      <c r="D19" s="52"/>
      <c r="E19" s="58"/>
    </row>
    <row r="20" spans="1:8" x14ac:dyDescent="0.25">
      <c r="A20" s="60"/>
      <c r="B20" s="60"/>
      <c r="C20" s="60"/>
      <c r="D20" s="61"/>
      <c r="E20" s="62"/>
    </row>
    <row r="21" spans="1:8" x14ac:dyDescent="0.25">
      <c r="A21" s="60"/>
      <c r="B21" s="63"/>
      <c r="C21" s="63"/>
      <c r="D21" s="64"/>
      <c r="E21" s="65"/>
    </row>
    <row r="22" spans="1:8" x14ac:dyDescent="0.25">
      <c r="A22" s="60"/>
      <c r="B22" s="70"/>
      <c r="C22" s="71"/>
      <c r="D22" s="72"/>
      <c r="E22" s="72"/>
      <c r="F22" s="7"/>
      <c r="G22" s="96"/>
      <c r="H22" s="96"/>
    </row>
    <row r="23" spans="1:8" s="66" customFormat="1" x14ac:dyDescent="0.25">
      <c r="A23" s="60"/>
      <c r="B23" s="73"/>
      <c r="C23" s="74"/>
      <c r="D23" s="74"/>
      <c r="E23" s="72"/>
      <c r="F23" s="7"/>
      <c r="G23" s="7"/>
      <c r="H23" s="7"/>
    </row>
    <row r="24" spans="1:8" x14ac:dyDescent="0.25">
      <c r="A24" s="60"/>
      <c r="B24" s="75"/>
      <c r="C24" s="76"/>
      <c r="D24" s="76"/>
      <c r="E24" s="77"/>
    </row>
    <row r="25" spans="1:8" x14ac:dyDescent="0.25">
      <c r="A25" s="60"/>
      <c r="B25" s="75"/>
      <c r="C25" s="78"/>
      <c r="D25" s="79"/>
      <c r="E25" s="80"/>
    </row>
    <row r="27" spans="1:8" x14ac:dyDescent="0.25">
      <c r="B27" s="70"/>
      <c r="C27" s="70"/>
      <c r="D27" s="70"/>
      <c r="E27" s="70"/>
    </row>
    <row r="28" spans="1:8" x14ac:dyDescent="0.25">
      <c r="B28" s="73"/>
      <c r="C28" s="24"/>
      <c r="D28" s="76"/>
      <c r="E28" s="24"/>
    </row>
    <row r="29" spans="1:8" x14ac:dyDescent="0.25">
      <c r="B29" s="75"/>
      <c r="C29" s="76"/>
    </row>
    <row r="30" spans="1:8" x14ac:dyDescent="0.25">
      <c r="B30" s="75"/>
      <c r="C30" s="76"/>
    </row>
    <row r="31" spans="1:8" x14ac:dyDescent="0.25">
      <c r="B31" s="75"/>
      <c r="C31" s="78"/>
    </row>
    <row r="32" spans="1:8" x14ac:dyDescent="0.25">
      <c r="A32" s="70"/>
      <c r="B32" s="70"/>
      <c r="D32" s="73"/>
    </row>
    <row r="33" spans="2:3" x14ac:dyDescent="0.25">
      <c r="B33" s="75"/>
      <c r="C33" s="76"/>
    </row>
    <row r="34" spans="2:3" x14ac:dyDescent="0.25">
      <c r="B34" s="75"/>
      <c r="C34" s="78"/>
    </row>
  </sheetData>
  <mergeCells count="16">
    <mergeCell ref="B7:C7"/>
    <mergeCell ref="B8:C8"/>
    <mergeCell ref="B9:C9"/>
    <mergeCell ref="B10:C10"/>
    <mergeCell ref="A1:E1"/>
    <mergeCell ref="A2:E2"/>
    <mergeCell ref="A3:E3"/>
    <mergeCell ref="A4:E4"/>
    <mergeCell ref="A6:E6"/>
    <mergeCell ref="A5:E5"/>
    <mergeCell ref="B11:C11"/>
    <mergeCell ref="G22:H22"/>
    <mergeCell ref="B12:C12"/>
    <mergeCell ref="B17:C17"/>
    <mergeCell ref="B18:C18"/>
    <mergeCell ref="B19:C19"/>
  </mergeCells>
  <printOptions horizontalCentered="1"/>
  <pageMargins left="0.59055118110236227" right="0.39370078740157483" top="0.59055118110236227" bottom="0.39370078740157483" header="0.31496062992125984" footer="0"/>
  <pageSetup paperSize="9" scale="89" orientation="portrait" r:id="rId1"/>
  <headerFooter>
    <oddHeader>&amp;LФорма № 10&amp;R&amp;11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M47"/>
  <sheetViews>
    <sheetView view="pageLayout" topLeftCell="A4" workbookViewId="0">
      <selection activeCell="B29" sqref="B29:I29"/>
    </sheetView>
  </sheetViews>
  <sheetFormatPr defaultColWidth="8.85546875" defaultRowHeight="15" x14ac:dyDescent="0.25"/>
  <cols>
    <col min="5" max="5" width="8.85546875" customWidth="1"/>
    <col min="6" max="6" width="9.140625" hidden="1" customWidth="1"/>
    <col min="8" max="8" width="11.5703125" customWidth="1"/>
    <col min="9" max="9" width="6.5703125" customWidth="1"/>
    <col min="10" max="10" width="18.5703125" customWidth="1"/>
    <col min="11" max="11" width="13.5703125" bestFit="1" customWidth="1"/>
    <col min="12" max="12" width="16.5703125" bestFit="1" customWidth="1"/>
    <col min="13" max="13" width="12" bestFit="1" customWidth="1"/>
  </cols>
  <sheetData>
    <row r="1" spans="1:13" x14ac:dyDescent="0.25">
      <c r="A1" s="16"/>
      <c r="B1" s="4"/>
      <c r="C1" s="4"/>
      <c r="D1" s="4"/>
      <c r="E1" s="4"/>
      <c r="F1" s="4"/>
      <c r="G1" s="4"/>
      <c r="H1" s="4"/>
      <c r="I1" s="4"/>
      <c r="J1" s="4"/>
    </row>
    <row r="2" spans="1:13" ht="15.75" x14ac:dyDescent="0.25">
      <c r="A2" s="110" t="s">
        <v>31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3" ht="15.75" x14ac:dyDescent="0.25">
      <c r="A3" s="111" t="s">
        <v>32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3" ht="15.75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</row>
    <row r="5" spans="1:13" ht="15.75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3" ht="15.75" x14ac:dyDescent="0.25">
      <c r="A6" s="111"/>
      <c r="B6" s="111"/>
      <c r="C6" s="111"/>
      <c r="D6" s="111"/>
      <c r="E6" s="111"/>
      <c r="F6" s="111"/>
      <c r="G6" s="111"/>
      <c r="H6" s="111"/>
      <c r="I6" s="111"/>
      <c r="J6" s="111"/>
    </row>
    <row r="7" spans="1:13" ht="15.75" x14ac:dyDescent="0.25">
      <c r="A7" s="111"/>
      <c r="B7" s="111"/>
      <c r="C7" s="111"/>
      <c r="D7" s="111"/>
      <c r="E7" s="111"/>
      <c r="F7" s="111"/>
      <c r="G7" s="111"/>
      <c r="H7" s="111"/>
      <c r="I7" s="111"/>
      <c r="J7" s="111"/>
    </row>
    <row r="8" spans="1:13" ht="15.75" x14ac:dyDescent="0.25">
      <c r="A8" s="111"/>
      <c r="B8" s="111"/>
      <c r="C8" s="111"/>
      <c r="D8" s="111"/>
      <c r="E8" s="111"/>
      <c r="F8" s="111"/>
      <c r="G8" s="111"/>
      <c r="H8" s="111"/>
      <c r="I8" s="111"/>
      <c r="J8" s="111"/>
    </row>
    <row r="9" spans="1:13" ht="15.75" x14ac:dyDescent="0.25">
      <c r="A9" s="111"/>
      <c r="B9" s="111"/>
      <c r="C9" s="111"/>
      <c r="D9" s="111"/>
      <c r="E9" s="111"/>
      <c r="F9" s="111"/>
      <c r="G9" s="111"/>
      <c r="H9" s="111"/>
      <c r="I9" s="111"/>
      <c r="J9" s="111"/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ht="14.45" customHeight="1" x14ac:dyDescent="0.25">
      <c r="A11" s="112" t="s">
        <v>2</v>
      </c>
      <c r="B11" s="114" t="s">
        <v>7</v>
      </c>
      <c r="C11" s="114"/>
      <c r="D11" s="114"/>
      <c r="E11" s="114"/>
      <c r="F11" s="114"/>
      <c r="G11" s="114"/>
      <c r="H11" s="114"/>
      <c r="I11" s="114"/>
      <c r="J11" s="115" t="s">
        <v>10</v>
      </c>
    </row>
    <row r="12" spans="1:13" ht="25.9" customHeight="1" x14ac:dyDescent="0.25">
      <c r="A12" s="113"/>
      <c r="B12" s="114"/>
      <c r="C12" s="114"/>
      <c r="D12" s="114"/>
      <c r="E12" s="114"/>
      <c r="F12" s="114"/>
      <c r="G12" s="114"/>
      <c r="H12" s="114"/>
      <c r="I12" s="114"/>
      <c r="J12" s="115"/>
    </row>
    <row r="13" spans="1:13" ht="28.5" customHeight="1" x14ac:dyDescent="0.25">
      <c r="A13" s="18">
        <v>1</v>
      </c>
      <c r="B13" s="116" t="s">
        <v>56</v>
      </c>
      <c r="C13" s="116"/>
      <c r="D13" s="116"/>
      <c r="E13" s="116"/>
      <c r="F13" s="116"/>
      <c r="G13" s="116"/>
      <c r="H13" s="116"/>
      <c r="I13" s="116"/>
      <c r="J13" s="17">
        <f>'СВОДКА ОБЩАЯ'!C13</f>
        <v>334441.90740000003</v>
      </c>
      <c r="L13" s="38"/>
      <c r="M13" s="69"/>
    </row>
    <row r="14" spans="1:13" ht="27.75" customHeight="1" x14ac:dyDescent="0.25">
      <c r="A14" s="18">
        <v>2</v>
      </c>
      <c r="B14" s="116" t="s">
        <v>49</v>
      </c>
      <c r="C14" s="116"/>
      <c r="D14" s="116"/>
      <c r="E14" s="116"/>
      <c r="F14" s="116"/>
      <c r="G14" s="116"/>
      <c r="H14" s="116"/>
      <c r="I14" s="116"/>
      <c r="J14" s="17">
        <f>'СВОДКА ОБЩАЯ'!D13</f>
        <v>197382.58319999999</v>
      </c>
    </row>
    <row r="15" spans="1:13" ht="16.5" customHeight="1" x14ac:dyDescent="0.25">
      <c r="A15" s="18">
        <v>3</v>
      </c>
      <c r="B15" s="116" t="s">
        <v>8</v>
      </c>
      <c r="C15" s="116"/>
      <c r="D15" s="116"/>
      <c r="E15" s="116"/>
      <c r="F15" s="116"/>
      <c r="G15" s="116"/>
      <c r="H15" s="116"/>
      <c r="I15" s="116"/>
      <c r="J15" s="17">
        <f>'СВОДКА ОБЩАЯ'!E13</f>
        <v>1377989.5104</v>
      </c>
    </row>
    <row r="16" spans="1:13" s="20" customFormat="1" ht="13.5" customHeight="1" x14ac:dyDescent="0.25">
      <c r="A16" s="18">
        <v>4</v>
      </c>
      <c r="B16" s="117" t="s">
        <v>50</v>
      </c>
      <c r="C16" s="117"/>
      <c r="D16" s="117"/>
      <c r="E16" s="117"/>
      <c r="F16" s="117"/>
      <c r="G16" s="117"/>
      <c r="H16" s="117"/>
      <c r="I16" s="117"/>
      <c r="J16" s="19">
        <f>'СВОДКА ОБЩАЯ'!F13</f>
        <v>1909814.0010000002</v>
      </c>
    </row>
    <row r="17" spans="1:12" s="20" customFormat="1" ht="21" customHeight="1" x14ac:dyDescent="0.25">
      <c r="A17" s="18">
        <v>5</v>
      </c>
      <c r="B17" s="116" t="s">
        <v>74</v>
      </c>
      <c r="C17" s="116"/>
      <c r="D17" s="116"/>
      <c r="E17" s="116"/>
      <c r="F17" s="116"/>
      <c r="G17" s="116"/>
      <c r="H17" s="116"/>
      <c r="I17" s="116"/>
      <c r="J17" s="17">
        <f>'СВОДКА ОБЩАЯ'!G13</f>
        <v>0</v>
      </c>
    </row>
    <row r="18" spans="1:12" s="20" customFormat="1" ht="14.45" customHeight="1" x14ac:dyDescent="0.25">
      <c r="A18" s="18">
        <v>5</v>
      </c>
      <c r="B18" s="116" t="s">
        <v>73</v>
      </c>
      <c r="C18" s="116"/>
      <c r="D18" s="116"/>
      <c r="E18" s="116"/>
      <c r="F18" s="116"/>
      <c r="G18" s="116"/>
      <c r="H18" s="116"/>
      <c r="I18" s="116"/>
      <c r="J18" s="17">
        <f>'СВОДКА ОБЩАЯ'!H13</f>
        <v>343766.52017999999</v>
      </c>
    </row>
    <row r="19" spans="1:12" s="20" customFormat="1" x14ac:dyDescent="0.25">
      <c r="A19" s="18">
        <v>6</v>
      </c>
      <c r="B19" s="118" t="s">
        <v>0</v>
      </c>
      <c r="C19" s="118"/>
      <c r="D19" s="118"/>
      <c r="E19" s="118"/>
      <c r="F19" s="118"/>
      <c r="G19" s="118"/>
      <c r="H19" s="118"/>
      <c r="I19" s="118"/>
      <c r="J19" s="19">
        <f>'СВОДКА ОБЩАЯ'!I13</f>
        <v>2253580.5211800002</v>
      </c>
    </row>
    <row r="20" spans="1:12" ht="18.75" customHeight="1" x14ac:dyDescent="0.25">
      <c r="A20" s="18">
        <v>7</v>
      </c>
      <c r="B20" s="116" t="s">
        <v>4</v>
      </c>
      <c r="C20" s="116"/>
      <c r="D20" s="116"/>
      <c r="E20" s="116"/>
      <c r="F20" s="116"/>
      <c r="G20" s="116"/>
      <c r="H20" s="116"/>
      <c r="I20" s="116"/>
      <c r="J20" s="17">
        <f>'СВОДКА ОБЩАЯ'!J13</f>
        <v>717541.48310000007</v>
      </c>
    </row>
    <row r="21" spans="1:12" ht="15" customHeight="1" x14ac:dyDescent="0.25">
      <c r="A21" s="18">
        <v>8</v>
      </c>
      <c r="B21" s="118" t="s">
        <v>9</v>
      </c>
      <c r="C21" s="118"/>
      <c r="D21" s="118"/>
      <c r="E21" s="118"/>
      <c r="F21" s="118"/>
      <c r="G21" s="118"/>
      <c r="H21" s="118"/>
      <c r="I21" s="118"/>
      <c r="J21" s="19">
        <f>'СВОДКА ОБЩАЯ'!K13</f>
        <v>2971122.0042800005</v>
      </c>
    </row>
    <row r="22" spans="1:12" ht="15" customHeight="1" x14ac:dyDescent="0.25">
      <c r="A22" s="18">
        <v>9</v>
      </c>
      <c r="B22" s="116" t="s">
        <v>24</v>
      </c>
      <c r="C22" s="116"/>
      <c r="D22" s="116"/>
      <c r="E22" s="116"/>
      <c r="F22" s="116"/>
      <c r="G22" s="116"/>
      <c r="H22" s="116"/>
      <c r="I22" s="116"/>
      <c r="J22" s="19">
        <f>'СВОДКА ОБЩАЯ'!L13</f>
        <v>9507.5904136959998</v>
      </c>
    </row>
    <row r="23" spans="1:12" ht="15" customHeight="1" x14ac:dyDescent="0.25">
      <c r="A23" s="18">
        <v>10</v>
      </c>
      <c r="B23" s="119" t="s">
        <v>27</v>
      </c>
      <c r="C23" s="119"/>
      <c r="D23" s="119"/>
      <c r="E23" s="119"/>
      <c r="F23" s="119"/>
      <c r="G23" s="119"/>
      <c r="H23" s="119"/>
      <c r="I23" s="119"/>
      <c r="J23" s="19">
        <f>'СВОДКА ОБЩАЯ'!M13</f>
        <v>2980629.5946936957</v>
      </c>
    </row>
    <row r="24" spans="1:12" ht="15" customHeight="1" x14ac:dyDescent="0.25">
      <c r="A24" s="18">
        <v>11</v>
      </c>
      <c r="B24" s="116" t="s">
        <v>25</v>
      </c>
      <c r="C24" s="116"/>
      <c r="D24" s="116"/>
      <c r="E24" s="116"/>
      <c r="F24" s="116"/>
      <c r="G24" s="116"/>
      <c r="H24" s="116"/>
      <c r="I24" s="116"/>
      <c r="J24" s="17">
        <f>'СВОДКА ОБЩАЯ'!N13</f>
        <v>0</v>
      </c>
    </row>
    <row r="25" spans="1:12" ht="15" customHeight="1" x14ac:dyDescent="0.25">
      <c r="A25" s="18">
        <v>12</v>
      </c>
      <c r="B25" s="119" t="s">
        <v>27</v>
      </c>
      <c r="C25" s="119"/>
      <c r="D25" s="119"/>
      <c r="E25" s="119"/>
      <c r="F25" s="119"/>
      <c r="G25" s="119"/>
      <c r="H25" s="119"/>
      <c r="I25" s="119"/>
      <c r="J25" s="19">
        <f>'СВОДКА ОБЩАЯ'!O13</f>
        <v>2980629.5946936957</v>
      </c>
    </row>
    <row r="26" spans="1:12" ht="15" customHeight="1" x14ac:dyDescent="0.25">
      <c r="A26" s="18">
        <v>13</v>
      </c>
      <c r="B26" s="116" t="s">
        <v>64</v>
      </c>
      <c r="C26" s="116"/>
      <c r="D26" s="116"/>
      <c r="E26" s="116"/>
      <c r="F26" s="116"/>
      <c r="G26" s="116"/>
      <c r="H26" s="116"/>
      <c r="I26" s="116"/>
      <c r="J26" s="19">
        <f>'СВОДКА ОБЩАЯ'!P13</f>
        <v>357675.55136324349</v>
      </c>
    </row>
    <row r="27" spans="1:12" ht="15" customHeight="1" x14ac:dyDescent="0.25">
      <c r="A27" s="18">
        <v>14</v>
      </c>
      <c r="B27" s="119" t="s">
        <v>22</v>
      </c>
      <c r="C27" s="119"/>
      <c r="D27" s="119"/>
      <c r="E27" s="119"/>
      <c r="F27" s="119"/>
      <c r="G27" s="119"/>
      <c r="H27" s="119"/>
      <c r="I27" s="119"/>
      <c r="J27" s="19">
        <f>'СВОДКА ОБЩАЯ'!Q13</f>
        <v>3338305.1460569394</v>
      </c>
      <c r="K27" s="31"/>
    </row>
    <row r="28" spans="1:12" ht="15" customHeight="1" x14ac:dyDescent="0.25">
      <c r="A28" s="18">
        <v>15</v>
      </c>
      <c r="B28" s="116" t="s">
        <v>75</v>
      </c>
      <c r="C28" s="116"/>
      <c r="D28" s="116"/>
      <c r="E28" s="116"/>
      <c r="F28" s="116"/>
      <c r="G28" s="116"/>
      <c r="H28" s="116"/>
      <c r="I28" s="116"/>
      <c r="J28" s="17">
        <f>'СВОДКА ОБЩАЯ'!R13</f>
        <v>168584.40987587543</v>
      </c>
    </row>
    <row r="29" spans="1:12" ht="15" customHeight="1" x14ac:dyDescent="0.25">
      <c r="A29" s="18">
        <v>16</v>
      </c>
      <c r="B29" s="119" t="s">
        <v>26</v>
      </c>
      <c r="C29" s="119"/>
      <c r="D29" s="119"/>
      <c r="E29" s="119"/>
      <c r="F29" s="119"/>
      <c r="G29" s="119"/>
      <c r="H29" s="119"/>
      <c r="I29" s="119"/>
      <c r="J29" s="19">
        <f>'СВОДКА ОБЩАЯ'!S13</f>
        <v>3506889.5559328152</v>
      </c>
    </row>
    <row r="30" spans="1:12" ht="14.45" customHeight="1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15"/>
      <c r="L30" s="31"/>
    </row>
    <row r="31" spans="1:12" ht="14.45" customHeight="1" x14ac:dyDescent="0.25">
      <c r="A31" s="21"/>
      <c r="B31" s="22"/>
      <c r="C31" s="22"/>
      <c r="D31" s="22"/>
      <c r="E31" s="22"/>
      <c r="F31" s="22"/>
      <c r="G31" s="22"/>
      <c r="H31" s="22"/>
      <c r="I31" s="22"/>
      <c r="J31" s="15"/>
    </row>
    <row r="32" spans="1:12" ht="14.45" customHeight="1" x14ac:dyDescent="0.25">
      <c r="A32" s="21"/>
      <c r="B32" s="22"/>
      <c r="C32" s="22"/>
      <c r="D32" s="22"/>
      <c r="E32" s="22"/>
      <c r="F32" s="22"/>
      <c r="G32" s="22"/>
      <c r="H32" s="22"/>
      <c r="I32" s="22"/>
      <c r="J32" s="15"/>
    </row>
    <row r="33" spans="1:10" ht="14.45" customHeight="1" x14ac:dyDescent="0.25">
      <c r="A33" s="21"/>
      <c r="B33" s="22"/>
      <c r="C33" s="22"/>
      <c r="D33" s="22"/>
      <c r="E33" s="22"/>
      <c r="F33" s="22"/>
      <c r="G33" s="22"/>
      <c r="H33" s="22"/>
      <c r="I33" s="22"/>
      <c r="J33" s="15"/>
    </row>
    <row r="34" spans="1:10" ht="14.45" customHeight="1" x14ac:dyDescent="0.25">
      <c r="A34" s="21"/>
      <c r="B34" s="22"/>
      <c r="C34" s="22"/>
      <c r="D34" s="22"/>
      <c r="E34" s="22"/>
      <c r="F34" s="22"/>
      <c r="G34" s="22"/>
      <c r="H34" s="22"/>
      <c r="I34" s="22"/>
      <c r="J34" s="15"/>
    </row>
    <row r="35" spans="1:10" ht="14.45" customHeight="1" x14ac:dyDescent="0.25">
      <c r="A35" s="21"/>
      <c r="B35" s="22"/>
      <c r="C35" s="22"/>
      <c r="D35" s="22"/>
      <c r="E35" s="22"/>
      <c r="F35" s="22"/>
      <c r="G35" s="22"/>
      <c r="H35" s="22"/>
      <c r="I35" s="22"/>
      <c r="J35" s="15"/>
    </row>
    <row r="36" spans="1:10" s="36" customFormat="1" ht="13.5" x14ac:dyDescent="0.25">
      <c r="A36" s="37" t="s">
        <v>33</v>
      </c>
      <c r="B36" s="37"/>
      <c r="C36" s="37"/>
      <c r="D36" s="35"/>
      <c r="E36" s="35"/>
    </row>
    <row r="37" spans="1:10" s="36" customFormat="1" ht="13.5" x14ac:dyDescent="0.25">
      <c r="A37" s="37" t="s">
        <v>34</v>
      </c>
      <c r="B37" s="37"/>
      <c r="C37" s="37"/>
      <c r="D37" s="35"/>
      <c r="E37" s="35"/>
    </row>
    <row r="38" spans="1:10" s="36" customFormat="1" ht="13.5" x14ac:dyDescent="0.25">
      <c r="A38" s="37" t="s">
        <v>35</v>
      </c>
      <c r="B38" s="37"/>
      <c r="C38" s="37"/>
      <c r="D38" s="35"/>
      <c r="E38" s="35"/>
    </row>
    <row r="39" spans="1:10" s="36" customFormat="1" ht="13.5" x14ac:dyDescent="0.25">
      <c r="A39" s="37" t="s">
        <v>36</v>
      </c>
      <c r="B39" s="37"/>
      <c r="C39" s="37"/>
      <c r="D39" s="35"/>
      <c r="E39" s="35"/>
    </row>
    <row r="40" spans="1:10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</row>
    <row r="41" spans="1:10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</row>
    <row r="42" spans="1:10" ht="14.45" customHeight="1" x14ac:dyDescent="0.25">
      <c r="A42" s="23"/>
      <c r="B42" s="96" t="s">
        <v>11</v>
      </c>
      <c r="C42" s="96"/>
      <c r="D42" s="96"/>
      <c r="E42" s="96"/>
      <c r="F42" s="7"/>
      <c r="G42" s="96"/>
      <c r="H42" s="96"/>
      <c r="I42" s="96"/>
      <c r="J42" s="96"/>
    </row>
    <row r="43" spans="1:10" s="20" customFormat="1" ht="14.45" customHeight="1" x14ac:dyDescent="0.25">
      <c r="A43"/>
      <c r="B43" s="96" t="s">
        <v>14</v>
      </c>
      <c r="C43" s="96"/>
      <c r="D43" s="96"/>
      <c r="E43" s="96"/>
      <c r="F43" s="96"/>
      <c r="G43" s="96"/>
      <c r="H43" s="96"/>
      <c r="I43" s="24"/>
      <c r="J43" s="24" t="s">
        <v>21</v>
      </c>
    </row>
    <row r="44" spans="1:10" ht="14.45" customHeight="1" x14ac:dyDescent="0.25">
      <c r="B44" s="24"/>
      <c r="C44" s="24"/>
      <c r="D44" s="24"/>
      <c r="E44" s="24"/>
      <c r="F44" s="24"/>
      <c r="G44" s="24"/>
      <c r="H44" s="24"/>
      <c r="I44" s="24"/>
      <c r="J44" s="24"/>
    </row>
    <row r="45" spans="1:10" ht="14.45" customHeight="1" x14ac:dyDescent="0.25">
      <c r="B45" s="24"/>
      <c r="C45" s="24"/>
      <c r="D45" s="24"/>
      <c r="E45" s="24"/>
      <c r="F45" s="24"/>
      <c r="G45" s="24"/>
      <c r="H45" s="24"/>
      <c r="I45" s="24"/>
      <c r="J45" s="24"/>
    </row>
    <row r="46" spans="1:10" ht="14.45" customHeight="1" x14ac:dyDescent="0.25">
      <c r="B46" s="96" t="s">
        <v>12</v>
      </c>
      <c r="C46" s="96"/>
      <c r="D46" s="96"/>
      <c r="E46" s="96"/>
      <c r="F46" s="7"/>
      <c r="G46" s="24"/>
      <c r="H46" s="24"/>
      <c r="I46" s="96"/>
      <c r="J46" s="96"/>
    </row>
    <row r="47" spans="1:10" x14ac:dyDescent="0.25">
      <c r="B47" s="24" t="s">
        <v>15</v>
      </c>
      <c r="C47" s="24"/>
      <c r="D47" s="24"/>
      <c r="E47" s="24"/>
      <c r="F47" s="24"/>
      <c r="G47" s="24"/>
      <c r="H47" s="24"/>
      <c r="I47" s="24"/>
      <c r="J47" s="24"/>
    </row>
  </sheetData>
  <mergeCells count="32">
    <mergeCell ref="B29:I29"/>
    <mergeCell ref="B46:E46"/>
    <mergeCell ref="I46:J46"/>
    <mergeCell ref="B42:E42"/>
    <mergeCell ref="G42:H42"/>
    <mergeCell ref="I42:J42"/>
    <mergeCell ref="B43:H43"/>
    <mergeCell ref="B19:I19"/>
    <mergeCell ref="B20:I20"/>
    <mergeCell ref="B21:I21"/>
    <mergeCell ref="B17:I17"/>
    <mergeCell ref="B28:I28"/>
    <mergeCell ref="B24:I24"/>
    <mergeCell ref="B25:I25"/>
    <mergeCell ref="B26:I26"/>
    <mergeCell ref="B27:I27"/>
    <mergeCell ref="B22:I22"/>
    <mergeCell ref="B23:I23"/>
    <mergeCell ref="B13:I13"/>
    <mergeCell ref="B14:I14"/>
    <mergeCell ref="B15:I15"/>
    <mergeCell ref="B16:I16"/>
    <mergeCell ref="B18:I18"/>
    <mergeCell ref="A2:J2"/>
    <mergeCell ref="A3:J3"/>
    <mergeCell ref="A11:A12"/>
    <mergeCell ref="B11:I12"/>
    <mergeCell ref="J11:J12"/>
    <mergeCell ref="A6:J6"/>
    <mergeCell ref="A7:J7"/>
    <mergeCell ref="A8:J8"/>
    <mergeCell ref="A9:J9"/>
  </mergeCells>
  <pageMargins left="0.78740157480314965" right="0.39370078740157483" top="0.39370078740157483" bottom="0.39370078740157483" header="0.11811023622047244" footer="0.1181102362204724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T19"/>
  <sheetViews>
    <sheetView view="pageBreakPreview" zoomScale="90" zoomScaleSheetLayoutView="90" workbookViewId="0">
      <selection activeCell="A12" sqref="A12:S13"/>
    </sheetView>
  </sheetViews>
  <sheetFormatPr defaultRowHeight="10.5" x14ac:dyDescent="0.15"/>
  <cols>
    <col min="1" max="1" width="3" style="2" customWidth="1"/>
    <col min="2" max="2" width="20.140625" style="2" customWidth="1"/>
    <col min="3" max="3" width="13.28515625" style="2" customWidth="1"/>
    <col min="4" max="4" width="12" style="2" customWidth="1"/>
    <col min="5" max="6" width="13.140625" style="2" customWidth="1"/>
    <col min="7" max="7" width="11.28515625" style="2" customWidth="1"/>
    <col min="8" max="8" width="11.7109375" style="2" customWidth="1"/>
    <col min="9" max="9" width="13" style="2" customWidth="1"/>
    <col min="10" max="10" width="13.7109375" style="2" customWidth="1"/>
    <col min="11" max="11" width="13.42578125" style="2" customWidth="1"/>
    <col min="12" max="12" width="13.140625" style="2" customWidth="1"/>
    <col min="13" max="13" width="14.5703125" style="2" customWidth="1"/>
    <col min="14" max="14" width="13" style="2" customWidth="1"/>
    <col min="15" max="15" width="13.28515625" style="2" customWidth="1"/>
    <col min="16" max="16" width="13" style="2" customWidth="1"/>
    <col min="17" max="19" width="13.42578125" style="2" customWidth="1"/>
    <col min="20" max="20" width="9.140625" style="4"/>
    <col min="21" max="21" width="13.85546875" style="4" bestFit="1" customWidth="1"/>
    <col min="22" max="22" width="9.140625" style="4"/>
    <col min="23" max="23" width="12.5703125" style="4" bestFit="1" customWidth="1"/>
    <col min="24" max="16384" width="9.140625" style="4"/>
  </cols>
  <sheetData>
    <row r="1" spans="1:20" ht="26.45" customHeight="1" x14ac:dyDescent="0.15">
      <c r="A1" s="120" t="s">
        <v>71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86"/>
      <c r="S1" s="86"/>
    </row>
    <row r="2" spans="1:20" ht="12.75" x14ac:dyDescent="0.1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20" ht="12.7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</row>
    <row r="4" spans="1:20" ht="13.15" customHeight="1" x14ac:dyDescent="0.15">
      <c r="A4" s="121" t="s">
        <v>1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20" ht="10.5" customHeight="1" x14ac:dyDescent="0.1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</row>
    <row r="6" spans="1:20" ht="12.75" x14ac:dyDescent="0.1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20" ht="131.25" customHeight="1" x14ac:dyDescent="0.15">
      <c r="A7" s="25" t="s">
        <v>29</v>
      </c>
      <c r="B7" s="25" t="s">
        <v>5</v>
      </c>
      <c r="C7" s="10" t="s">
        <v>57</v>
      </c>
      <c r="D7" s="10" t="s">
        <v>49</v>
      </c>
      <c r="E7" s="10" t="s">
        <v>18</v>
      </c>
      <c r="F7" s="10" t="s">
        <v>51</v>
      </c>
      <c r="G7" s="10" t="s">
        <v>59</v>
      </c>
      <c r="H7" s="10" t="s">
        <v>76</v>
      </c>
      <c r="I7" s="10" t="s">
        <v>0</v>
      </c>
      <c r="J7" s="10" t="s">
        <v>19</v>
      </c>
      <c r="K7" s="10" t="s">
        <v>6</v>
      </c>
      <c r="L7" s="10" t="s">
        <v>24</v>
      </c>
      <c r="M7" s="10" t="s">
        <v>0</v>
      </c>
      <c r="N7" s="10" t="s">
        <v>25</v>
      </c>
      <c r="O7" s="10" t="s">
        <v>0</v>
      </c>
      <c r="P7" s="26" t="s">
        <v>62</v>
      </c>
      <c r="Q7" s="26" t="s">
        <v>13</v>
      </c>
      <c r="R7" s="26" t="s">
        <v>75</v>
      </c>
      <c r="S7" s="84" t="s">
        <v>26</v>
      </c>
    </row>
    <row r="8" spans="1:20" x14ac:dyDescent="0.15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7</v>
      </c>
      <c r="I8" s="25">
        <v>8</v>
      </c>
      <c r="J8" s="25">
        <v>9</v>
      </c>
      <c r="K8" s="25">
        <v>10</v>
      </c>
      <c r="L8" s="25">
        <v>11</v>
      </c>
      <c r="M8" s="25">
        <v>12</v>
      </c>
      <c r="N8" s="25">
        <v>13</v>
      </c>
      <c r="O8" s="25">
        <v>12</v>
      </c>
      <c r="P8" s="25">
        <v>13</v>
      </c>
      <c r="Q8" s="25">
        <v>14</v>
      </c>
      <c r="R8" s="25">
        <v>15</v>
      </c>
      <c r="S8" s="25">
        <v>16</v>
      </c>
    </row>
    <row r="9" spans="1:20" s="29" customFormat="1" ht="36" customHeight="1" x14ac:dyDescent="0.15">
      <c r="A9" s="25">
        <v>1</v>
      </c>
      <c r="B9" s="9" t="s">
        <v>68</v>
      </c>
      <c r="C9" s="27">
        <v>4404.2595000000001</v>
      </c>
      <c r="D9" s="27">
        <v>2874.0061000000001</v>
      </c>
      <c r="E9" s="27">
        <v>38459.694100000001</v>
      </c>
      <c r="F9" s="28">
        <f>E9+D9+C9</f>
        <v>45737.959699999999</v>
      </c>
      <c r="G9" s="28">
        <v>0</v>
      </c>
      <c r="H9" s="28">
        <f>(F9+G9)*18%</f>
        <v>8232.832746</v>
      </c>
      <c r="I9" s="28">
        <f>H9+G9+F9</f>
        <v>53970.792445999999</v>
      </c>
      <c r="J9" s="27">
        <v>3302.4</v>
      </c>
      <c r="K9" s="28">
        <f>I9+J9</f>
        <v>57273.192446000001</v>
      </c>
      <c r="L9" s="28">
        <f>K9*0.32%</f>
        <v>183.27421582720001</v>
      </c>
      <c r="M9" s="28">
        <f>L9+K9</f>
        <v>57456.466661827202</v>
      </c>
      <c r="N9" s="28">
        <v>0</v>
      </c>
      <c r="O9" s="28">
        <f>N9+M9</f>
        <v>57456.466661827202</v>
      </c>
      <c r="P9" s="28">
        <f>O9*12%</f>
        <v>6894.7759994192638</v>
      </c>
      <c r="Q9" s="28">
        <f>P9+O9</f>
        <v>64351.242661246462</v>
      </c>
      <c r="R9" s="28">
        <f>Q9*5.05%</f>
        <v>3249.737754392946</v>
      </c>
      <c r="S9" s="28">
        <f>R9+Q9</f>
        <v>67600.980415639409</v>
      </c>
    </row>
    <row r="10" spans="1:20" ht="49.5" customHeight="1" x14ac:dyDescent="0.15">
      <c r="A10" s="13">
        <v>2</v>
      </c>
      <c r="B10" s="9" t="s">
        <v>61</v>
      </c>
      <c r="C10" s="27">
        <f>'СВОДКА ЗДАНИЕ'!C19</f>
        <v>249706.70879999999</v>
      </c>
      <c r="D10" s="27">
        <f>'СВОДКА ЗДАНИЕ'!D19</f>
        <v>142363.0423</v>
      </c>
      <c r="E10" s="27">
        <f>'СВОДКА ЗДАНИЕ'!E19</f>
        <v>1012756.0641</v>
      </c>
      <c r="F10" s="27">
        <f>'СВОДКА ЗДАНИЕ'!F19</f>
        <v>1404825.8152000003</v>
      </c>
      <c r="G10" s="27">
        <f>'СВОДКА ЗДАНИЕ'!G19</f>
        <v>0</v>
      </c>
      <c r="H10" s="27">
        <f>'СВОДКА ЗДАНИЕ'!H19</f>
        <v>252868.646736</v>
      </c>
      <c r="I10" s="27">
        <f>'СВОДКА ЗДАНИЕ'!I19</f>
        <v>1657694.461936</v>
      </c>
      <c r="J10" s="27">
        <f>'СВОДКА ЗДАНИЕ'!J19</f>
        <v>392416.1042</v>
      </c>
      <c r="K10" s="27">
        <f>'СВОДКА ЗДАНИЕ'!K19</f>
        <v>2050110.5661360002</v>
      </c>
      <c r="L10" s="27">
        <f>'СВОДКА ЗДАНИЕ'!L19</f>
        <v>6560.3538116351992</v>
      </c>
      <c r="M10" s="27">
        <f>'СВОДКА ЗДАНИЕ'!M19</f>
        <v>2056670.9199476349</v>
      </c>
      <c r="N10" s="27">
        <f>'СВОДКА ЗДАНИЕ'!N19</f>
        <v>0</v>
      </c>
      <c r="O10" s="27">
        <f>'СВОДКА ЗДАНИЕ'!O19</f>
        <v>2056670.9199476349</v>
      </c>
      <c r="P10" s="27">
        <f>'СВОДКА ЗДАНИЕ'!P19</f>
        <v>246800.51039371619</v>
      </c>
      <c r="Q10" s="27">
        <f>'СВОДКА ЗДАНИЕ'!Q19</f>
        <v>2303471.4303413513</v>
      </c>
      <c r="R10" s="27">
        <f>'СВОДКА ЗДАНИЕ'!R19</f>
        <v>116325.30723223821</v>
      </c>
      <c r="S10" s="27">
        <f>'СВОДКА ЗДАНИЕ'!S19</f>
        <v>2419796.7375735897</v>
      </c>
    </row>
    <row r="11" spans="1:20" ht="49.5" customHeight="1" x14ac:dyDescent="0.15">
      <c r="A11" s="13">
        <v>3</v>
      </c>
      <c r="B11" s="9" t="s">
        <v>66</v>
      </c>
      <c r="C11" s="87">
        <f>'СВОДКА ИНЖ. КОММ'!C13</f>
        <v>67922.934999999998</v>
      </c>
      <c r="D11" s="87">
        <f>'СВОДКА ИНЖ. КОММ'!D13</f>
        <v>37528.184000000001</v>
      </c>
      <c r="E11" s="87">
        <f>'СВОДКА ИНЖ. КОММ'!E13</f>
        <v>289586.79220000003</v>
      </c>
      <c r="F11" s="87">
        <f>'СВОДКА ИНЖ. КОММ'!F13</f>
        <v>395037.91119999997</v>
      </c>
      <c r="G11" s="87">
        <f>'СВОДКА ИНЖ. КОММ'!G13</f>
        <v>0</v>
      </c>
      <c r="H11" s="87">
        <f>'СВОДКА ИНЖ. КОММ'!H13</f>
        <v>71106.824015999999</v>
      </c>
      <c r="I11" s="87">
        <f>'СВОДКА ИНЖ. КОММ'!I13</f>
        <v>466144.735216</v>
      </c>
      <c r="J11" s="87">
        <f>'СВОДКА ИНЖ. КОММ'!J13</f>
        <v>321822.97889999999</v>
      </c>
      <c r="K11" s="87">
        <f>'СВОДКА ИНЖ. КОММ'!K13</f>
        <v>787967.71411599999</v>
      </c>
      <c r="L11" s="87">
        <f>'СВОДКА ИНЖ. КОММ'!L13</f>
        <v>2521.4966851712002</v>
      </c>
      <c r="M11" s="87">
        <f>'СВОДКА ИНЖ. КОММ'!M13</f>
        <v>790489.21080117114</v>
      </c>
      <c r="N11" s="87">
        <f>'СВОДКА ИНЖ. КОММ'!N13</f>
        <v>0</v>
      </c>
      <c r="O11" s="87">
        <f>'СВОДКА ИНЖ. КОММ'!O13</f>
        <v>790489.21080117114</v>
      </c>
      <c r="P11" s="87">
        <f>'СВОДКА ИНЖ. КОММ'!P13</f>
        <v>94858.705296140542</v>
      </c>
      <c r="Q11" s="87">
        <f>'СВОДКА ИНЖ. КОММ'!Q13</f>
        <v>885347.91609731177</v>
      </c>
      <c r="R11" s="87">
        <f>'СВОДКА ИНЖ. КОММ'!R13</f>
        <v>44710.069762914238</v>
      </c>
      <c r="S11" s="87">
        <f>'СВОДКА ИНЖ. КОММ'!S13</f>
        <v>930057.98586022598</v>
      </c>
    </row>
    <row r="12" spans="1:20" ht="49.5" customHeight="1" x14ac:dyDescent="0.15">
      <c r="A12" s="13"/>
      <c r="B12" s="9" t="s">
        <v>72</v>
      </c>
      <c r="C12" s="27">
        <v>12408.0041</v>
      </c>
      <c r="D12" s="27">
        <v>14617.3508</v>
      </c>
      <c r="E12" s="27">
        <v>37186.959999999999</v>
      </c>
      <c r="F12" s="28">
        <f>E12+D12+C12</f>
        <v>64212.314899999998</v>
      </c>
      <c r="G12" s="28">
        <v>0</v>
      </c>
      <c r="H12" s="28">
        <f>(F12+G12)*18%</f>
        <v>11558.216681999998</v>
      </c>
      <c r="I12" s="28">
        <f>H12+G12+F12</f>
        <v>75770.531581999996</v>
      </c>
      <c r="J12" s="27">
        <v>0</v>
      </c>
      <c r="K12" s="28">
        <f>I12+J12</f>
        <v>75770.531581999996</v>
      </c>
      <c r="L12" s="28">
        <f>K12*0.32%</f>
        <v>242.4657010624</v>
      </c>
      <c r="M12" s="28">
        <f>L12+K12</f>
        <v>76012.997283062403</v>
      </c>
      <c r="N12" s="28">
        <v>0</v>
      </c>
      <c r="O12" s="28">
        <f>N12+M12</f>
        <v>76012.997283062403</v>
      </c>
      <c r="P12" s="28">
        <f>O12*12%</f>
        <v>9121.5596739674875</v>
      </c>
      <c r="Q12" s="28">
        <f>P12+O12</f>
        <v>85134.556957029883</v>
      </c>
      <c r="R12" s="28">
        <f>Q12*5.05%</f>
        <v>4299.2951263300092</v>
      </c>
      <c r="S12" s="28">
        <f>R12+Q12</f>
        <v>89433.852083359889</v>
      </c>
    </row>
    <row r="13" spans="1:20" s="5" customFormat="1" ht="19.5" customHeight="1" x14ac:dyDescent="0.15">
      <c r="A13" s="88">
        <v>4</v>
      </c>
      <c r="B13" s="12" t="s">
        <v>27</v>
      </c>
      <c r="C13" s="85">
        <f t="shared" ref="C13:R13" si="0">SUM(C9:C12)</f>
        <v>334441.90740000003</v>
      </c>
      <c r="D13" s="85">
        <f t="shared" si="0"/>
        <v>197382.58319999999</v>
      </c>
      <c r="E13" s="85">
        <f t="shared" si="0"/>
        <v>1377989.5104</v>
      </c>
      <c r="F13" s="85">
        <f t="shared" si="0"/>
        <v>1909814.0010000002</v>
      </c>
      <c r="G13" s="85">
        <f t="shared" si="0"/>
        <v>0</v>
      </c>
      <c r="H13" s="85">
        <f t="shared" si="0"/>
        <v>343766.52017999999</v>
      </c>
      <c r="I13" s="85">
        <f t="shared" si="0"/>
        <v>2253580.5211800002</v>
      </c>
      <c r="J13" s="85">
        <f t="shared" si="0"/>
        <v>717541.48310000007</v>
      </c>
      <c r="K13" s="85">
        <f t="shared" si="0"/>
        <v>2971122.0042800005</v>
      </c>
      <c r="L13" s="85">
        <f t="shared" si="0"/>
        <v>9507.5904136959998</v>
      </c>
      <c r="M13" s="85">
        <f t="shared" si="0"/>
        <v>2980629.5946936957</v>
      </c>
      <c r="N13" s="85">
        <f t="shared" si="0"/>
        <v>0</v>
      </c>
      <c r="O13" s="85">
        <f t="shared" si="0"/>
        <v>2980629.5946936957</v>
      </c>
      <c r="P13" s="85">
        <f t="shared" si="0"/>
        <v>357675.55136324349</v>
      </c>
      <c r="Q13" s="85">
        <f t="shared" si="0"/>
        <v>3338305.1460569394</v>
      </c>
      <c r="R13" s="85">
        <f t="shared" si="0"/>
        <v>168584.40987587543</v>
      </c>
      <c r="S13" s="85">
        <f>SUM(S9:S12)</f>
        <v>3506889.5559328152</v>
      </c>
      <c r="T13" s="4"/>
    </row>
    <row r="14" spans="1:20" x14ac:dyDescent="0.15">
      <c r="I14" s="11"/>
      <c r="J14" s="11"/>
      <c r="K14" s="11"/>
      <c r="M14" s="11"/>
      <c r="P14" s="11"/>
      <c r="Q14" s="11"/>
      <c r="S14" s="4"/>
    </row>
    <row r="18" spans="2:20" s="2" customFormat="1" ht="10.5" customHeight="1" x14ac:dyDescent="0.15">
      <c r="B18" s="122" t="s">
        <v>16</v>
      </c>
      <c r="C18" s="122"/>
      <c r="F18" s="123" t="s">
        <v>21</v>
      </c>
      <c r="G18" s="123"/>
      <c r="J18" s="30"/>
      <c r="K18" s="123" t="s">
        <v>17</v>
      </c>
      <c r="L18" s="123"/>
      <c r="M18" s="14"/>
      <c r="N18" s="14"/>
      <c r="O18" s="14"/>
      <c r="P18" s="30"/>
      <c r="Q18" s="30"/>
      <c r="R18" s="30"/>
      <c r="S18" s="30"/>
      <c r="T18" s="4"/>
    </row>
    <row r="19" spans="2:20" s="2" customFormat="1" x14ac:dyDescent="0.15">
      <c r="C19" s="3"/>
      <c r="D19" s="3"/>
      <c r="E19" s="3"/>
      <c r="T19" s="4"/>
    </row>
  </sheetData>
  <mergeCells count="6">
    <mergeCell ref="A1:Q1"/>
    <mergeCell ref="A4:S4"/>
    <mergeCell ref="A5:S5"/>
    <mergeCell ref="B18:C18"/>
    <mergeCell ref="F18:G18"/>
    <mergeCell ref="K18:L18"/>
  </mergeCells>
  <pageMargins left="0.39370078740157483" right="0.19685039370078741" top="0.39370078740157483" bottom="0.39370078740157483" header="0.11811023622047245" footer="0.11811023622047245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view="pageLayout" topLeftCell="A4" workbookViewId="0">
      <selection activeCell="B26" sqref="B26:I26"/>
    </sheetView>
  </sheetViews>
  <sheetFormatPr defaultColWidth="8.85546875" defaultRowHeight="15" x14ac:dyDescent="0.25"/>
  <cols>
    <col min="5" max="5" width="8.85546875" customWidth="1"/>
    <col min="6" max="6" width="9.140625" hidden="1" customWidth="1"/>
    <col min="8" max="8" width="11.5703125" customWidth="1"/>
    <col min="9" max="9" width="4.85546875" customWidth="1"/>
    <col min="10" max="10" width="18.5703125" customWidth="1"/>
  </cols>
  <sheetData>
    <row r="1" spans="1:10" ht="39.6" customHeight="1" x14ac:dyDescent="0.25">
      <c r="A1" s="96" t="s">
        <v>70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4"/>
    </row>
    <row r="3" spans="1:10" x14ac:dyDescent="0.25">
      <c r="A3" s="16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16"/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110" t="s">
        <v>3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10" ht="15.75" x14ac:dyDescent="0.25">
      <c r="A6" s="111"/>
      <c r="B6" s="111"/>
      <c r="C6" s="111"/>
      <c r="D6" s="111"/>
      <c r="E6" s="111"/>
      <c r="F6" s="111"/>
      <c r="G6" s="111"/>
      <c r="H6" s="111"/>
      <c r="I6" s="111"/>
      <c r="J6" s="111"/>
    </row>
    <row r="7" spans="1:10" ht="15.75" x14ac:dyDescent="0.25">
      <c r="A7" s="111"/>
      <c r="B7" s="111"/>
      <c r="C7" s="111"/>
      <c r="D7" s="111"/>
      <c r="E7" s="111"/>
      <c r="F7" s="111"/>
      <c r="G7" s="111"/>
      <c r="H7" s="111"/>
      <c r="I7" s="111"/>
      <c r="J7" s="111"/>
    </row>
    <row r="8" spans="1:10" ht="15.75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4.45" customHeight="1" x14ac:dyDescent="0.25">
      <c r="A10" s="115" t="s">
        <v>2</v>
      </c>
      <c r="B10" s="114" t="s">
        <v>7</v>
      </c>
      <c r="C10" s="114"/>
      <c r="D10" s="114"/>
      <c r="E10" s="114"/>
      <c r="F10" s="114"/>
      <c r="G10" s="114"/>
      <c r="H10" s="114"/>
      <c r="I10" s="114"/>
      <c r="J10" s="115" t="s">
        <v>10</v>
      </c>
    </row>
    <row r="11" spans="1:10" ht="25.9" customHeight="1" x14ac:dyDescent="0.25">
      <c r="A11" s="115"/>
      <c r="B11" s="114"/>
      <c r="C11" s="114"/>
      <c r="D11" s="114"/>
      <c r="E11" s="114"/>
      <c r="F11" s="114"/>
      <c r="G11" s="114"/>
      <c r="H11" s="114"/>
      <c r="I11" s="114"/>
      <c r="J11" s="115"/>
    </row>
    <row r="12" spans="1:10" ht="28.5" customHeight="1" x14ac:dyDescent="0.25">
      <c r="A12" s="18">
        <v>1</v>
      </c>
      <c r="B12" s="116" t="str">
        <f>ОБЩАЯ!B13</f>
        <v>ЗАТРАТЫ НА ОСНОВНУЮ ЗАРАБОТНУЮ ПЛАТУ С УЧЕТОМ ЕСП 12% , ТЫС.СУМ</v>
      </c>
      <c r="C12" s="116"/>
      <c r="D12" s="116"/>
      <c r="E12" s="116"/>
      <c r="F12" s="116"/>
      <c r="G12" s="116"/>
      <c r="H12" s="116"/>
      <c r="I12" s="116"/>
      <c r="J12" s="17">
        <f>'СВОДКА ИНЖ. КОММ'!C13</f>
        <v>67922.934999999998</v>
      </c>
    </row>
    <row r="13" spans="1:10" ht="27.75" customHeight="1" x14ac:dyDescent="0.25">
      <c r="A13" s="18">
        <v>2</v>
      </c>
      <c r="B13" s="116" t="s">
        <v>49</v>
      </c>
      <c r="C13" s="116"/>
      <c r="D13" s="116"/>
      <c r="E13" s="116"/>
      <c r="F13" s="116"/>
      <c r="G13" s="116"/>
      <c r="H13" s="116"/>
      <c r="I13" s="116"/>
      <c r="J13" s="17">
        <f>'СВОДКА ИНЖ. КОММ'!D13</f>
        <v>37528.184000000001</v>
      </c>
    </row>
    <row r="14" spans="1:10" ht="16.5" customHeight="1" x14ac:dyDescent="0.25">
      <c r="A14" s="18">
        <v>3</v>
      </c>
      <c r="B14" s="116" t="s">
        <v>8</v>
      </c>
      <c r="C14" s="116"/>
      <c r="D14" s="116"/>
      <c r="E14" s="116"/>
      <c r="F14" s="116"/>
      <c r="G14" s="116"/>
      <c r="H14" s="116"/>
      <c r="I14" s="116"/>
      <c r="J14" s="17">
        <f>'СВОДКА ИНЖ. КОММ'!E13</f>
        <v>289586.79220000003</v>
      </c>
    </row>
    <row r="15" spans="1:10" s="20" customFormat="1" ht="13.5" customHeight="1" x14ac:dyDescent="0.25">
      <c r="A15" s="18">
        <v>4</v>
      </c>
      <c r="B15" s="117" t="s">
        <v>50</v>
      </c>
      <c r="C15" s="117"/>
      <c r="D15" s="117"/>
      <c r="E15" s="117"/>
      <c r="F15" s="117"/>
      <c r="G15" s="117"/>
      <c r="H15" s="117"/>
      <c r="I15" s="117"/>
      <c r="J15" s="19">
        <f>'СВОДКА ИНЖ. КОММ'!F13</f>
        <v>395037.91119999997</v>
      </c>
    </row>
    <row r="16" spans="1:10" s="20" customFormat="1" ht="14.25" customHeight="1" x14ac:dyDescent="0.25">
      <c r="A16" s="18">
        <v>5</v>
      </c>
      <c r="B16" s="116" t="s">
        <v>59</v>
      </c>
      <c r="C16" s="116"/>
      <c r="D16" s="116"/>
      <c r="E16" s="116"/>
      <c r="F16" s="116"/>
      <c r="G16" s="116"/>
      <c r="H16" s="116"/>
      <c r="I16" s="116"/>
      <c r="J16" s="17">
        <f>'СВОДКА ИНЖ. КОММ'!G13</f>
        <v>0</v>
      </c>
    </row>
    <row r="17" spans="1:10" s="20" customFormat="1" ht="14.45" customHeight="1" x14ac:dyDescent="0.25">
      <c r="A17" s="18">
        <v>5</v>
      </c>
      <c r="B17" s="116" t="str">
        <f>ОБЩАЯ!B18</f>
        <v>ПРОЧИЕ ЗАТРАТЫ И РАСХОДЫ ПОДРЯДЧИКА 18%</v>
      </c>
      <c r="C17" s="116"/>
      <c r="D17" s="116"/>
      <c r="E17" s="116"/>
      <c r="F17" s="116"/>
      <c r="G17" s="116"/>
      <c r="H17" s="116"/>
      <c r="I17" s="116"/>
      <c r="J17" s="17">
        <f>'СВОДКА ИНЖ. КОММ'!H13</f>
        <v>71106.824015999999</v>
      </c>
    </row>
    <row r="18" spans="1:10" s="20" customFormat="1" x14ac:dyDescent="0.25">
      <c r="A18" s="18">
        <v>6</v>
      </c>
      <c r="B18" s="118" t="s">
        <v>0</v>
      </c>
      <c r="C18" s="118"/>
      <c r="D18" s="118"/>
      <c r="E18" s="118"/>
      <c r="F18" s="118"/>
      <c r="G18" s="118"/>
      <c r="H18" s="118"/>
      <c r="I18" s="118"/>
      <c r="J18" s="19">
        <f>'СВОДКА ИНЖ. КОММ'!I13</f>
        <v>466144.735216</v>
      </c>
    </row>
    <row r="19" spans="1:10" ht="18.75" customHeight="1" x14ac:dyDescent="0.25">
      <c r="A19" s="18">
        <v>7</v>
      </c>
      <c r="B19" s="116" t="s">
        <v>4</v>
      </c>
      <c r="C19" s="116"/>
      <c r="D19" s="116"/>
      <c r="E19" s="116"/>
      <c r="F19" s="116"/>
      <c r="G19" s="116"/>
      <c r="H19" s="116"/>
      <c r="I19" s="116"/>
      <c r="J19" s="17">
        <f>'СВОДКА ИНЖ. КОММ'!J13</f>
        <v>321822.97889999999</v>
      </c>
    </row>
    <row r="20" spans="1:10" ht="15" customHeight="1" x14ac:dyDescent="0.25">
      <c r="A20" s="18">
        <v>8</v>
      </c>
      <c r="B20" s="118" t="s">
        <v>9</v>
      </c>
      <c r="C20" s="118"/>
      <c r="D20" s="118"/>
      <c r="E20" s="118"/>
      <c r="F20" s="118"/>
      <c r="G20" s="118"/>
      <c r="H20" s="118"/>
      <c r="I20" s="118"/>
      <c r="J20" s="19">
        <f>'СВОДКА ИНЖ. КОММ'!K13</f>
        <v>787967.71411599999</v>
      </c>
    </row>
    <row r="21" spans="1:10" ht="15" customHeight="1" x14ac:dyDescent="0.25">
      <c r="A21" s="18">
        <v>9</v>
      </c>
      <c r="B21" s="116" t="s">
        <v>24</v>
      </c>
      <c r="C21" s="116"/>
      <c r="D21" s="116"/>
      <c r="E21" s="116"/>
      <c r="F21" s="116"/>
      <c r="G21" s="116"/>
      <c r="H21" s="116"/>
      <c r="I21" s="116"/>
      <c r="J21" s="17">
        <f>'СВОДКА ИНЖ. КОММ'!L13</f>
        <v>2521.4966851712002</v>
      </c>
    </row>
    <row r="22" spans="1:10" ht="15" customHeight="1" x14ac:dyDescent="0.25">
      <c r="A22" s="18">
        <v>10</v>
      </c>
      <c r="B22" s="119" t="s">
        <v>27</v>
      </c>
      <c r="C22" s="119"/>
      <c r="D22" s="119"/>
      <c r="E22" s="119"/>
      <c r="F22" s="119"/>
      <c r="G22" s="119"/>
      <c r="H22" s="119"/>
      <c r="I22" s="119"/>
      <c r="J22" s="19">
        <f>'СВОДКА ИНЖ. КОММ'!M13</f>
        <v>790489.21080117114</v>
      </c>
    </row>
    <row r="23" spans="1:10" ht="15" customHeight="1" x14ac:dyDescent="0.25">
      <c r="A23" s="18">
        <v>11</v>
      </c>
      <c r="B23" s="116" t="s">
        <v>25</v>
      </c>
      <c r="C23" s="116"/>
      <c r="D23" s="116"/>
      <c r="E23" s="116"/>
      <c r="F23" s="116"/>
      <c r="G23" s="116"/>
      <c r="H23" s="116"/>
      <c r="I23" s="116"/>
      <c r="J23" s="17">
        <f>'СВОДКА ИНЖ. КОММ'!N13</f>
        <v>0</v>
      </c>
    </row>
    <row r="24" spans="1:10" ht="15" customHeight="1" x14ac:dyDescent="0.25">
      <c r="A24" s="18">
        <v>12</v>
      </c>
      <c r="B24" s="119" t="s">
        <v>27</v>
      </c>
      <c r="C24" s="119"/>
      <c r="D24" s="119"/>
      <c r="E24" s="119"/>
      <c r="F24" s="119"/>
      <c r="G24" s="119"/>
      <c r="H24" s="119"/>
      <c r="I24" s="119"/>
      <c r="J24" s="19">
        <f>'СВОДКА ИНЖ. КОММ'!O13</f>
        <v>790489.21080117114</v>
      </c>
    </row>
    <row r="25" spans="1:10" ht="15" customHeight="1" x14ac:dyDescent="0.25">
      <c r="A25" s="18">
        <v>13</v>
      </c>
      <c r="B25" s="116" t="s">
        <v>64</v>
      </c>
      <c r="C25" s="116"/>
      <c r="D25" s="116"/>
      <c r="E25" s="116"/>
      <c r="F25" s="116"/>
      <c r="G25" s="116"/>
      <c r="H25" s="116"/>
      <c r="I25" s="116"/>
      <c r="J25" s="17">
        <f>'СВОДКА ИНЖ. КОММ'!P13</f>
        <v>94858.705296140542</v>
      </c>
    </row>
    <row r="26" spans="1:10" ht="15" customHeight="1" x14ac:dyDescent="0.25">
      <c r="A26" s="18">
        <v>14</v>
      </c>
      <c r="B26" s="119" t="s">
        <v>22</v>
      </c>
      <c r="C26" s="119"/>
      <c r="D26" s="119"/>
      <c r="E26" s="119"/>
      <c r="F26" s="119"/>
      <c r="G26" s="119"/>
      <c r="H26" s="119"/>
      <c r="I26" s="119"/>
      <c r="J26" s="19">
        <f>'СВОДКА ИНЖ. КОММ'!Q13</f>
        <v>885347.91609731177</v>
      </c>
    </row>
    <row r="27" spans="1:10" ht="15" customHeight="1" x14ac:dyDescent="0.25">
      <c r="A27" s="18">
        <v>15</v>
      </c>
      <c r="B27" s="116" t="s">
        <v>75</v>
      </c>
      <c r="C27" s="116"/>
      <c r="D27" s="116"/>
      <c r="E27" s="116"/>
      <c r="F27" s="116"/>
      <c r="G27" s="116"/>
      <c r="H27" s="116"/>
      <c r="I27" s="116"/>
      <c r="J27" s="17">
        <f>'СВОДКА ИНЖ. КОММ'!R13</f>
        <v>44710.069762914238</v>
      </c>
    </row>
    <row r="28" spans="1:10" ht="15" customHeight="1" x14ac:dyDescent="0.25">
      <c r="A28" s="18">
        <v>16</v>
      </c>
      <c r="B28" s="119" t="s">
        <v>26</v>
      </c>
      <c r="C28" s="119"/>
      <c r="D28" s="119"/>
      <c r="E28" s="119"/>
      <c r="F28" s="119"/>
      <c r="G28" s="119"/>
      <c r="H28" s="119"/>
      <c r="I28" s="119"/>
      <c r="J28" s="19">
        <f>'СВОДКА ИНЖ. КОММ'!S13</f>
        <v>930057.98586022598</v>
      </c>
    </row>
    <row r="29" spans="1:10" ht="14.45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15"/>
    </row>
    <row r="30" spans="1:10" ht="14.4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0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0" ht="14.45" customHeight="1" x14ac:dyDescent="0.25">
      <c r="A32" s="23"/>
      <c r="B32" s="96" t="s">
        <v>11</v>
      </c>
      <c r="C32" s="96"/>
      <c r="D32" s="96"/>
      <c r="E32" s="96"/>
      <c r="F32" s="7"/>
      <c r="G32" s="96"/>
      <c r="H32" s="96"/>
      <c r="I32" s="96"/>
      <c r="J32" s="96"/>
    </row>
    <row r="33" spans="1:10" s="20" customFormat="1" ht="14.45" customHeight="1" x14ac:dyDescent="0.25">
      <c r="A33"/>
      <c r="B33" s="96" t="s">
        <v>14</v>
      </c>
      <c r="C33" s="96"/>
      <c r="D33" s="96"/>
      <c r="E33" s="96"/>
      <c r="F33" s="96"/>
      <c r="G33" s="96"/>
      <c r="H33" s="96"/>
      <c r="I33" s="24"/>
      <c r="J33" s="24" t="s">
        <v>21</v>
      </c>
    </row>
    <row r="34" spans="1:10" ht="14.45" customHeight="1" x14ac:dyDescent="0.25"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4.45" customHeight="1" x14ac:dyDescent="0.25"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4.45" customHeight="1" x14ac:dyDescent="0.25">
      <c r="B36" s="96" t="s">
        <v>12</v>
      </c>
      <c r="C36" s="96"/>
      <c r="D36" s="96"/>
      <c r="E36" s="96"/>
      <c r="F36" s="7"/>
      <c r="G36" s="24"/>
      <c r="H36" s="24"/>
      <c r="I36" s="96"/>
      <c r="J36" s="96"/>
    </row>
    <row r="37" spans="1:10" x14ac:dyDescent="0.25">
      <c r="B37" s="24" t="s">
        <v>15</v>
      </c>
      <c r="C37" s="24"/>
      <c r="D37" s="24"/>
      <c r="E37" s="24"/>
      <c r="F37" s="24"/>
      <c r="G37" s="24"/>
      <c r="H37" s="24"/>
      <c r="I37" s="24"/>
      <c r="J37" s="24"/>
    </row>
  </sheetData>
  <mergeCells count="30">
    <mergeCell ref="A1:J1"/>
    <mergeCell ref="A5:J5"/>
    <mergeCell ref="A6:J6"/>
    <mergeCell ref="A7:J7"/>
    <mergeCell ref="A10:A11"/>
    <mergeCell ref="B10:I11"/>
    <mergeCell ref="J10:J11"/>
    <mergeCell ref="B23:I23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B33:H33"/>
    <mergeCell ref="B36:E36"/>
    <mergeCell ref="I36:J36"/>
    <mergeCell ref="B24:I24"/>
    <mergeCell ref="B25:I25"/>
    <mergeCell ref="B26:I26"/>
    <mergeCell ref="B27:I27"/>
    <mergeCell ref="B28:I28"/>
    <mergeCell ref="B32:E32"/>
    <mergeCell ref="G32:H32"/>
    <mergeCell ref="I32:J32"/>
  </mergeCells>
  <pageMargins left="0.78740157480314965" right="0.39370078740157483" top="0.39370078740157483" bottom="0.39370078740157483" header="0.11811023622047244" footer="0.1181102362204724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view="pageBreakPreview" zoomScale="80" zoomScaleSheetLayoutView="80" workbookViewId="0">
      <selection activeCell="A10" sqref="A10:S13"/>
    </sheetView>
  </sheetViews>
  <sheetFormatPr defaultRowHeight="10.5" x14ac:dyDescent="0.15"/>
  <cols>
    <col min="1" max="1" width="3" style="2" customWidth="1"/>
    <col min="2" max="2" width="23.140625" style="2" customWidth="1"/>
    <col min="3" max="3" width="11.5703125" style="2" customWidth="1"/>
    <col min="4" max="4" width="12" style="2" customWidth="1"/>
    <col min="5" max="5" width="13.140625" style="2" customWidth="1"/>
    <col min="6" max="6" width="14" style="2" customWidth="1"/>
    <col min="7" max="7" width="14.42578125" style="2" customWidth="1"/>
    <col min="8" max="11" width="14" style="2" customWidth="1"/>
    <col min="12" max="12" width="13.140625" style="2" customWidth="1"/>
    <col min="13" max="13" width="0.42578125" style="2" hidden="1" customWidth="1"/>
    <col min="14" max="14" width="13.7109375" style="2" customWidth="1"/>
    <col min="15" max="16" width="14" style="2" customWidth="1"/>
    <col min="17" max="19" width="17.28515625" style="2" customWidth="1"/>
    <col min="20" max="16384" width="9.140625" style="4"/>
  </cols>
  <sheetData>
    <row r="1" spans="1:19" ht="26.45" customHeight="1" x14ac:dyDescent="0.15">
      <c r="A1" s="120" t="str">
        <f>'СВОДКА ОБЩАЯ'!A1:S1</f>
        <v>НАИМЕНОВАНИЕ СТРОЙКИ: «NAVOIY VILOYATI NAVBAHOR TUMANI “YUQORI BESHRABOT” MFY HUDUDIDAGI 34-SONLI UMUMIY O‘RTA TA’LIM MAKTABNI REKONSTRUKSIYA QILISH UCHUN (12X24 SPORT ZAL QURISH)»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86"/>
      <c r="S1" s="86"/>
    </row>
    <row r="2" spans="1:19" ht="12.75" x14ac:dyDescent="0.1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2.7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</row>
    <row r="4" spans="1:19" ht="13.15" customHeight="1" x14ac:dyDescent="0.15">
      <c r="A4" s="121" t="s">
        <v>1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13.15" customHeight="1" x14ac:dyDescent="0.1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</row>
    <row r="6" spans="1:19" ht="10.5" customHeight="1" x14ac:dyDescent="0.1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</row>
    <row r="7" spans="1:19" ht="12.75" x14ac:dyDescent="0.1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19" ht="131.25" customHeight="1" x14ac:dyDescent="0.15">
      <c r="A8" s="25" t="s">
        <v>29</v>
      </c>
      <c r="B8" s="25" t="s">
        <v>5</v>
      </c>
      <c r="C8" s="10" t="str">
        <f>'СВОДКА ОБЩАЯ'!C7</f>
        <v>ЗАТРАТЫ НА ОСНОВНУЮ ЗАРАБОТНУЮ ПЛАТУ С УЧЕТОМ ЕСП 12%,  ТЫС.СУМ</v>
      </c>
      <c r="D8" s="10" t="s">
        <v>49</v>
      </c>
      <c r="E8" s="10" t="s">
        <v>18</v>
      </c>
      <c r="F8" s="10" t="s">
        <v>51</v>
      </c>
      <c r="G8" s="10" t="s">
        <v>59</v>
      </c>
      <c r="H8" s="10" t="str">
        <f>'СВОДКА ОБЩАЯ'!H7</f>
        <v>ПРОЧИЕ ЗАТРАТЫ ПОДРЯДЧИКА, ТЫС.СУМ 18%</v>
      </c>
      <c r="I8" s="10" t="s">
        <v>0</v>
      </c>
      <c r="J8" s="10" t="s">
        <v>19</v>
      </c>
      <c r="K8" s="10" t="s">
        <v>6</v>
      </c>
      <c r="L8" s="10" t="s">
        <v>24</v>
      </c>
      <c r="M8" s="10" t="s">
        <v>0</v>
      </c>
      <c r="N8" s="10" t="s">
        <v>25</v>
      </c>
      <c r="O8" s="10" t="s">
        <v>0</v>
      </c>
      <c r="P8" s="26" t="s">
        <v>62</v>
      </c>
      <c r="Q8" s="26" t="s">
        <v>13</v>
      </c>
      <c r="R8" s="26" t="s">
        <v>75</v>
      </c>
      <c r="S8" s="26" t="s">
        <v>26</v>
      </c>
    </row>
    <row r="9" spans="1:19" x14ac:dyDescent="0.15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  <c r="J9" s="25">
        <v>10</v>
      </c>
      <c r="K9" s="25">
        <v>11</v>
      </c>
      <c r="L9" s="25">
        <v>12</v>
      </c>
      <c r="M9" s="25">
        <v>13</v>
      </c>
      <c r="N9" s="25">
        <v>12</v>
      </c>
      <c r="O9" s="25">
        <v>13</v>
      </c>
      <c r="P9" s="25">
        <v>14</v>
      </c>
      <c r="Q9" s="25">
        <v>15</v>
      </c>
      <c r="R9" s="25">
        <v>16</v>
      </c>
      <c r="S9" s="25">
        <v>17</v>
      </c>
    </row>
    <row r="10" spans="1:19" s="29" customFormat="1" ht="36" customHeight="1" x14ac:dyDescent="0.15">
      <c r="A10" s="25">
        <v>1</v>
      </c>
      <c r="B10" s="9" t="s">
        <v>67</v>
      </c>
      <c r="C10" s="27">
        <v>10764.3873</v>
      </c>
      <c r="D10" s="27">
        <v>5386.4768999999997</v>
      </c>
      <c r="E10" s="27">
        <v>24267.572199999999</v>
      </c>
      <c r="F10" s="28">
        <f>E10+D10+C10</f>
        <v>40418.436399999999</v>
      </c>
      <c r="G10" s="28">
        <f>0%</f>
        <v>0</v>
      </c>
      <c r="H10" s="28">
        <f>(F10+G10)*18%</f>
        <v>7275.3185519999997</v>
      </c>
      <c r="I10" s="28">
        <f>H10+G10+F10</f>
        <v>47693.754951999996</v>
      </c>
      <c r="J10" s="27">
        <v>10010.4</v>
      </c>
      <c r="K10" s="28">
        <f>I10+J10</f>
        <v>57704.154951999997</v>
      </c>
      <c r="L10" s="28">
        <f>K10*0.32%</f>
        <v>184.6532958464</v>
      </c>
      <c r="M10" s="28">
        <f>L10+K10</f>
        <v>57888.808247846398</v>
      </c>
      <c r="N10" s="28">
        <v>0</v>
      </c>
      <c r="O10" s="28">
        <f>N10+M10</f>
        <v>57888.808247846398</v>
      </c>
      <c r="P10" s="28">
        <f>O10*12%</f>
        <v>6946.6569897415675</v>
      </c>
      <c r="Q10" s="28">
        <f>P10+O10</f>
        <v>64835.465237587967</v>
      </c>
      <c r="R10" s="28">
        <f>Q10*5.05%</f>
        <v>3274.1909944981921</v>
      </c>
      <c r="S10" s="28">
        <f>R10+Q10</f>
        <v>68109.656232086156</v>
      </c>
    </row>
    <row r="11" spans="1:19" s="29" customFormat="1" ht="36" customHeight="1" x14ac:dyDescent="0.15">
      <c r="A11" s="25">
        <v>2</v>
      </c>
      <c r="B11" s="9" t="s">
        <v>78</v>
      </c>
      <c r="C11" s="27">
        <v>22864.122899999998</v>
      </c>
      <c r="D11" s="27">
        <v>3658.2714999999998</v>
      </c>
      <c r="E11" s="27">
        <v>14082.495699999999</v>
      </c>
      <c r="F11" s="28">
        <f t="shared" ref="F11" si="0">E11+D11+C11</f>
        <v>40604.890099999997</v>
      </c>
      <c r="G11" s="28">
        <f>0%</f>
        <v>0</v>
      </c>
      <c r="H11" s="28">
        <f t="shared" ref="H11:H12" si="1">(F11+G11)*18%</f>
        <v>7308.8802179999993</v>
      </c>
      <c r="I11" s="28">
        <f t="shared" ref="I11" si="2">H11+G11+F11</f>
        <v>47913.770317999995</v>
      </c>
      <c r="J11" s="27">
        <v>186813.67199999999</v>
      </c>
      <c r="K11" s="28">
        <f t="shared" ref="K11" si="3">I11+J11</f>
        <v>234727.44231799999</v>
      </c>
      <c r="L11" s="28">
        <f t="shared" ref="L11" si="4">K11*0.32%</f>
        <v>751.1278154176</v>
      </c>
      <c r="M11" s="28">
        <f t="shared" ref="M11" si="5">L11+K11</f>
        <v>235478.57013341758</v>
      </c>
      <c r="N11" s="28">
        <v>0</v>
      </c>
      <c r="O11" s="28">
        <f t="shared" ref="O11" si="6">N11+M11</f>
        <v>235478.57013341758</v>
      </c>
      <c r="P11" s="28">
        <f t="shared" ref="P11" si="7">O11*12%</f>
        <v>28257.428416010109</v>
      </c>
      <c r="Q11" s="28">
        <f t="shared" ref="Q11" si="8">P11+O11</f>
        <v>263735.99854942772</v>
      </c>
      <c r="R11" s="28">
        <f t="shared" ref="R11:R12" si="9">Q11*5.05%</f>
        <v>13318.667926746099</v>
      </c>
      <c r="S11" s="28">
        <f t="shared" ref="S11" si="10">R11+Q11</f>
        <v>277054.66647617379</v>
      </c>
    </row>
    <row r="12" spans="1:19" s="29" customFormat="1" ht="36" customHeight="1" x14ac:dyDescent="0.15">
      <c r="A12" s="25">
        <v>3</v>
      </c>
      <c r="B12" s="9" t="s">
        <v>69</v>
      </c>
      <c r="C12" s="27">
        <v>34294.424800000001</v>
      </c>
      <c r="D12" s="27">
        <v>28483.435600000001</v>
      </c>
      <c r="E12" s="27">
        <v>251236.7243</v>
      </c>
      <c r="F12" s="28">
        <f t="shared" ref="F12" si="11">E12+D12+C12</f>
        <v>314014.58470000001</v>
      </c>
      <c r="G12" s="28">
        <f>0%</f>
        <v>0</v>
      </c>
      <c r="H12" s="28">
        <f t="shared" si="1"/>
        <v>56522.625245999996</v>
      </c>
      <c r="I12" s="28">
        <f t="shared" ref="I12" si="12">H12+G12+F12</f>
        <v>370537.20994600002</v>
      </c>
      <c r="J12" s="27">
        <v>124998.9069</v>
      </c>
      <c r="K12" s="28">
        <f t="shared" ref="K12" si="13">I12+J12</f>
        <v>495536.11684600002</v>
      </c>
      <c r="L12" s="28">
        <f t="shared" ref="L12" si="14">K12*0.32%</f>
        <v>1585.7155739072002</v>
      </c>
      <c r="M12" s="28">
        <f t="shared" ref="M12" si="15">L12+K12</f>
        <v>497121.83241990721</v>
      </c>
      <c r="N12" s="28">
        <v>0</v>
      </c>
      <c r="O12" s="28">
        <f t="shared" ref="O12" si="16">N12+M12</f>
        <v>497121.83241990721</v>
      </c>
      <c r="P12" s="28">
        <f t="shared" ref="P12" si="17">O12*12%</f>
        <v>59654.619890388865</v>
      </c>
      <c r="Q12" s="28">
        <f t="shared" ref="Q12" si="18">P12+O12</f>
        <v>556776.45231029612</v>
      </c>
      <c r="R12" s="28">
        <f t="shared" si="9"/>
        <v>28117.210841669952</v>
      </c>
      <c r="S12" s="28">
        <f t="shared" ref="S12" si="19">R12+Q12</f>
        <v>584893.66315196606</v>
      </c>
    </row>
    <row r="13" spans="1:19" s="5" customFormat="1" ht="12" customHeight="1" x14ac:dyDescent="0.25">
      <c r="A13" s="25">
        <v>9</v>
      </c>
      <c r="B13" s="12" t="s">
        <v>27</v>
      </c>
      <c r="C13" s="6">
        <f>SUM(C10:C12)</f>
        <v>67922.934999999998</v>
      </c>
      <c r="D13" s="6">
        <f t="shared" ref="D13:R13" si="20">SUM(D10:D12)</f>
        <v>37528.184000000001</v>
      </c>
      <c r="E13" s="6">
        <f t="shared" si="20"/>
        <v>289586.79220000003</v>
      </c>
      <c r="F13" s="6">
        <f t="shared" si="20"/>
        <v>395037.91119999997</v>
      </c>
      <c r="G13" s="6">
        <f t="shared" si="20"/>
        <v>0</v>
      </c>
      <c r="H13" s="6">
        <f t="shared" si="20"/>
        <v>71106.824015999999</v>
      </c>
      <c r="I13" s="6">
        <f t="shared" si="20"/>
        <v>466144.735216</v>
      </c>
      <c r="J13" s="6">
        <f t="shared" si="20"/>
        <v>321822.97889999999</v>
      </c>
      <c r="K13" s="6">
        <f t="shared" si="20"/>
        <v>787967.71411599999</v>
      </c>
      <c r="L13" s="6">
        <f t="shared" si="20"/>
        <v>2521.4966851712002</v>
      </c>
      <c r="M13" s="6">
        <f t="shared" si="20"/>
        <v>790489.21080117114</v>
      </c>
      <c r="N13" s="6">
        <f t="shared" si="20"/>
        <v>0</v>
      </c>
      <c r="O13" s="6">
        <f t="shared" si="20"/>
        <v>790489.21080117114</v>
      </c>
      <c r="P13" s="6">
        <f t="shared" si="20"/>
        <v>94858.705296140542</v>
      </c>
      <c r="Q13" s="6">
        <f t="shared" si="20"/>
        <v>885347.91609731177</v>
      </c>
      <c r="R13" s="6">
        <f t="shared" si="20"/>
        <v>44710.069762914238</v>
      </c>
      <c r="S13" s="6">
        <f>SUM(S10:S12)</f>
        <v>930057.98586022598</v>
      </c>
    </row>
    <row r="17" spans="2:19" s="2" customFormat="1" ht="10.5" customHeight="1" x14ac:dyDescent="0.15">
      <c r="B17" s="122" t="s">
        <v>16</v>
      </c>
      <c r="C17" s="122"/>
      <c r="D17" s="123" t="s">
        <v>21</v>
      </c>
      <c r="E17" s="123"/>
      <c r="F17" s="11"/>
      <c r="J17" s="30"/>
      <c r="K17" s="123" t="s">
        <v>17</v>
      </c>
      <c r="L17" s="123"/>
      <c r="M17" s="14"/>
      <c r="N17" s="14"/>
      <c r="O17" s="14"/>
      <c r="P17" s="30"/>
      <c r="Q17" s="30"/>
      <c r="R17" s="30"/>
      <c r="S17" s="30"/>
    </row>
    <row r="18" spans="2:19" s="2" customFormat="1" x14ac:dyDescent="0.15">
      <c r="C18" s="3"/>
      <c r="D18" s="3"/>
      <c r="E18" s="3"/>
    </row>
  </sheetData>
  <mergeCells count="7">
    <mergeCell ref="A1:Q1"/>
    <mergeCell ref="A4:S4"/>
    <mergeCell ref="A5:S5"/>
    <mergeCell ref="A6:S6"/>
    <mergeCell ref="B17:C17"/>
    <mergeCell ref="D17:E17"/>
    <mergeCell ref="K17:L17"/>
  </mergeCells>
  <pageMargins left="0.39370078740157483" right="0.19685039370078741" top="0.39370078740157483" bottom="0.39370078740157483" header="0.11811023622047245" footer="0.11811023622047245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view="pageLayout" workbookViewId="0">
      <selection activeCell="A2" sqref="A2"/>
    </sheetView>
  </sheetViews>
  <sheetFormatPr defaultColWidth="8.85546875" defaultRowHeight="15" x14ac:dyDescent="0.25"/>
  <cols>
    <col min="5" max="5" width="8.85546875" customWidth="1"/>
    <col min="6" max="6" width="9.140625" hidden="1" customWidth="1"/>
    <col min="8" max="8" width="11.5703125" customWidth="1"/>
    <col min="9" max="9" width="4.85546875" customWidth="1"/>
    <col min="10" max="10" width="18.5703125" customWidth="1"/>
  </cols>
  <sheetData>
    <row r="1" spans="1:10" ht="39.6" customHeight="1" x14ac:dyDescent="0.25">
      <c r="A1" s="96" t="s">
        <v>70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4"/>
    </row>
    <row r="3" spans="1:10" x14ac:dyDescent="0.25">
      <c r="A3" s="16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16"/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110" t="s">
        <v>3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10" ht="15.75" x14ac:dyDescent="0.25">
      <c r="A6" s="111"/>
      <c r="B6" s="111"/>
      <c r="C6" s="111"/>
      <c r="D6" s="111"/>
      <c r="E6" s="111"/>
      <c r="F6" s="111"/>
      <c r="G6" s="111"/>
      <c r="H6" s="111"/>
      <c r="I6" s="111"/>
      <c r="J6" s="111"/>
    </row>
    <row r="7" spans="1:10" ht="15.75" x14ac:dyDescent="0.25">
      <c r="A7" s="111"/>
      <c r="B7" s="111"/>
      <c r="C7" s="111"/>
      <c r="D7" s="111"/>
      <c r="E7" s="111"/>
      <c r="F7" s="111"/>
      <c r="G7" s="111"/>
      <c r="H7" s="111"/>
      <c r="I7" s="111"/>
      <c r="J7" s="111"/>
    </row>
    <row r="8" spans="1:10" ht="15.75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4.45" customHeight="1" x14ac:dyDescent="0.25">
      <c r="A10" s="115" t="s">
        <v>2</v>
      </c>
      <c r="B10" s="114" t="s">
        <v>7</v>
      </c>
      <c r="C10" s="114"/>
      <c r="D10" s="114"/>
      <c r="E10" s="114"/>
      <c r="F10" s="114"/>
      <c r="G10" s="114"/>
      <c r="H10" s="114"/>
      <c r="I10" s="114"/>
      <c r="J10" s="115" t="s">
        <v>10</v>
      </c>
    </row>
    <row r="11" spans="1:10" ht="25.9" customHeight="1" x14ac:dyDescent="0.25">
      <c r="A11" s="115"/>
      <c r="B11" s="114"/>
      <c r="C11" s="114"/>
      <c r="D11" s="114"/>
      <c r="E11" s="114"/>
      <c r="F11" s="114"/>
      <c r="G11" s="114"/>
      <c r="H11" s="114"/>
      <c r="I11" s="114"/>
      <c r="J11" s="115"/>
    </row>
    <row r="12" spans="1:10" ht="28.5" customHeight="1" x14ac:dyDescent="0.25">
      <c r="A12" s="18">
        <v>1</v>
      </c>
      <c r="B12" s="116" t="str">
        <f>ОБЩАЯ!B13</f>
        <v>ЗАТРАТЫ НА ОСНОВНУЮ ЗАРАБОТНУЮ ПЛАТУ С УЧЕТОМ ЕСП 12% , ТЫС.СУМ</v>
      </c>
      <c r="C12" s="116"/>
      <c r="D12" s="116"/>
      <c r="E12" s="116"/>
      <c r="F12" s="116"/>
      <c r="G12" s="116"/>
      <c r="H12" s="116"/>
      <c r="I12" s="116"/>
      <c r="J12" s="17">
        <f>'СВОДКА ЗДАНИЕ'!C19</f>
        <v>249706.70879999999</v>
      </c>
    </row>
    <row r="13" spans="1:10" ht="27.75" customHeight="1" x14ac:dyDescent="0.25">
      <c r="A13" s="18">
        <v>2</v>
      </c>
      <c r="B13" s="116" t="s">
        <v>49</v>
      </c>
      <c r="C13" s="116"/>
      <c r="D13" s="116"/>
      <c r="E13" s="116"/>
      <c r="F13" s="116"/>
      <c r="G13" s="116"/>
      <c r="H13" s="116"/>
      <c r="I13" s="116"/>
      <c r="J13" s="17">
        <f>'СВОДКА ЗДАНИЕ'!D19</f>
        <v>142363.0423</v>
      </c>
    </row>
    <row r="14" spans="1:10" ht="16.5" customHeight="1" x14ac:dyDescent="0.25">
      <c r="A14" s="18">
        <v>3</v>
      </c>
      <c r="B14" s="116" t="s">
        <v>8</v>
      </c>
      <c r="C14" s="116"/>
      <c r="D14" s="116"/>
      <c r="E14" s="116"/>
      <c r="F14" s="116"/>
      <c r="G14" s="116"/>
      <c r="H14" s="116"/>
      <c r="I14" s="116"/>
      <c r="J14" s="17">
        <f>'СВОДКА ЗДАНИЕ'!E19</f>
        <v>1012756.0641</v>
      </c>
    </row>
    <row r="15" spans="1:10" s="20" customFormat="1" ht="13.5" customHeight="1" x14ac:dyDescent="0.25">
      <c r="A15" s="18">
        <v>4</v>
      </c>
      <c r="B15" s="117" t="s">
        <v>50</v>
      </c>
      <c r="C15" s="117"/>
      <c r="D15" s="117"/>
      <c r="E15" s="117"/>
      <c r="F15" s="117"/>
      <c r="G15" s="117"/>
      <c r="H15" s="117"/>
      <c r="I15" s="117"/>
      <c r="J15" s="19">
        <f>'СВОДКА ЗДАНИЕ'!F19</f>
        <v>1404825.8152000003</v>
      </c>
    </row>
    <row r="16" spans="1:10" s="20" customFormat="1" ht="14.25" customHeight="1" x14ac:dyDescent="0.25">
      <c r="A16" s="18">
        <v>5</v>
      </c>
      <c r="B16" s="116" t="s">
        <v>59</v>
      </c>
      <c r="C16" s="116"/>
      <c r="D16" s="116"/>
      <c r="E16" s="116"/>
      <c r="F16" s="116"/>
      <c r="G16" s="116"/>
      <c r="H16" s="116"/>
      <c r="I16" s="116"/>
      <c r="J16" s="17">
        <f>'СВОДКА ЗДАНИЕ'!G19</f>
        <v>0</v>
      </c>
    </row>
    <row r="17" spans="1:10" s="20" customFormat="1" ht="14.45" customHeight="1" x14ac:dyDescent="0.25">
      <c r="A17" s="18">
        <v>5</v>
      </c>
      <c r="B17" s="116" t="str">
        <f>ОБЩАЯ!B18</f>
        <v>ПРОЧИЕ ЗАТРАТЫ И РАСХОДЫ ПОДРЯДЧИКА 18%</v>
      </c>
      <c r="C17" s="116"/>
      <c r="D17" s="116"/>
      <c r="E17" s="116"/>
      <c r="F17" s="116"/>
      <c r="G17" s="116"/>
      <c r="H17" s="116"/>
      <c r="I17" s="116"/>
      <c r="J17" s="17">
        <f>'СВОДКА ЗДАНИЕ'!H19</f>
        <v>252868.646736</v>
      </c>
    </row>
    <row r="18" spans="1:10" s="20" customFormat="1" x14ac:dyDescent="0.25">
      <c r="A18" s="18">
        <v>6</v>
      </c>
      <c r="B18" s="118" t="s">
        <v>0</v>
      </c>
      <c r="C18" s="118"/>
      <c r="D18" s="118"/>
      <c r="E18" s="118"/>
      <c r="F18" s="118"/>
      <c r="G18" s="118"/>
      <c r="H18" s="118"/>
      <c r="I18" s="118"/>
      <c r="J18" s="19">
        <f>'СВОДКА ЗДАНИЕ'!I19</f>
        <v>1657694.461936</v>
      </c>
    </row>
    <row r="19" spans="1:10" ht="18.75" customHeight="1" x14ac:dyDescent="0.25">
      <c r="A19" s="18">
        <v>7</v>
      </c>
      <c r="B19" s="116" t="s">
        <v>4</v>
      </c>
      <c r="C19" s="116"/>
      <c r="D19" s="116"/>
      <c r="E19" s="116"/>
      <c r="F19" s="116"/>
      <c r="G19" s="116"/>
      <c r="H19" s="116"/>
      <c r="I19" s="116"/>
      <c r="J19" s="17">
        <f>'СВОДКА ЗДАНИЕ'!J19</f>
        <v>392416.1042</v>
      </c>
    </row>
    <row r="20" spans="1:10" ht="15" customHeight="1" x14ac:dyDescent="0.25">
      <c r="A20" s="18">
        <v>8</v>
      </c>
      <c r="B20" s="118" t="s">
        <v>9</v>
      </c>
      <c r="C20" s="118"/>
      <c r="D20" s="118"/>
      <c r="E20" s="118"/>
      <c r="F20" s="118"/>
      <c r="G20" s="118"/>
      <c r="H20" s="118"/>
      <c r="I20" s="118"/>
      <c r="J20" s="19">
        <f>'СВОДКА ЗДАНИЕ'!K19</f>
        <v>2050110.5661360002</v>
      </c>
    </row>
    <row r="21" spans="1:10" ht="15" customHeight="1" x14ac:dyDescent="0.25">
      <c r="A21" s="18">
        <v>9</v>
      </c>
      <c r="B21" s="116" t="s">
        <v>24</v>
      </c>
      <c r="C21" s="116"/>
      <c r="D21" s="116"/>
      <c r="E21" s="116"/>
      <c r="F21" s="116"/>
      <c r="G21" s="116"/>
      <c r="H21" s="116"/>
      <c r="I21" s="116"/>
      <c r="J21" s="17">
        <f>'СВОДКА ЗДАНИЕ'!L19</f>
        <v>6560.3538116351992</v>
      </c>
    </row>
    <row r="22" spans="1:10" ht="15" customHeight="1" x14ac:dyDescent="0.25">
      <c r="A22" s="18">
        <v>10</v>
      </c>
      <c r="B22" s="119" t="s">
        <v>27</v>
      </c>
      <c r="C22" s="119"/>
      <c r="D22" s="119"/>
      <c r="E22" s="119"/>
      <c r="F22" s="119"/>
      <c r="G22" s="119"/>
      <c r="H22" s="119"/>
      <c r="I22" s="119"/>
      <c r="J22" s="19">
        <f>'СВОДКА ЗДАНИЕ'!M19</f>
        <v>2056670.9199476349</v>
      </c>
    </row>
    <row r="23" spans="1:10" ht="15" customHeight="1" x14ac:dyDescent="0.25">
      <c r="A23" s="18">
        <v>11</v>
      </c>
      <c r="B23" s="116" t="s">
        <v>25</v>
      </c>
      <c r="C23" s="116"/>
      <c r="D23" s="116"/>
      <c r="E23" s="116"/>
      <c r="F23" s="116"/>
      <c r="G23" s="116"/>
      <c r="H23" s="116"/>
      <c r="I23" s="116"/>
      <c r="J23" s="17">
        <f>'СВОДКА ЗДАНИЕ'!N19</f>
        <v>0</v>
      </c>
    </row>
    <row r="24" spans="1:10" ht="15" customHeight="1" x14ac:dyDescent="0.25">
      <c r="A24" s="18">
        <v>12</v>
      </c>
      <c r="B24" s="119" t="s">
        <v>27</v>
      </c>
      <c r="C24" s="119"/>
      <c r="D24" s="119"/>
      <c r="E24" s="119"/>
      <c r="F24" s="119"/>
      <c r="G24" s="119"/>
      <c r="H24" s="119"/>
      <c r="I24" s="119"/>
      <c r="J24" s="19">
        <f>'СВОДКА ЗДАНИЕ'!O19</f>
        <v>2056670.9199476349</v>
      </c>
    </row>
    <row r="25" spans="1:10" ht="15" customHeight="1" x14ac:dyDescent="0.25">
      <c r="A25" s="18">
        <v>13</v>
      </c>
      <c r="B25" s="116" t="s">
        <v>28</v>
      </c>
      <c r="C25" s="116"/>
      <c r="D25" s="116"/>
      <c r="E25" s="116"/>
      <c r="F25" s="116"/>
      <c r="G25" s="116"/>
      <c r="H25" s="116"/>
      <c r="I25" s="116"/>
      <c r="J25" s="17">
        <f>'СВОДКА ЗДАНИЕ'!P19</f>
        <v>246800.51039371619</v>
      </c>
    </row>
    <row r="26" spans="1:10" ht="15" customHeight="1" x14ac:dyDescent="0.25">
      <c r="A26" s="18">
        <v>14</v>
      </c>
      <c r="B26" s="119" t="s">
        <v>22</v>
      </c>
      <c r="C26" s="119"/>
      <c r="D26" s="119"/>
      <c r="E26" s="119"/>
      <c r="F26" s="119"/>
      <c r="G26" s="119"/>
      <c r="H26" s="119"/>
      <c r="I26" s="119"/>
      <c r="J26" s="19">
        <f>'СВОДКА ЗДАНИЕ'!Q19</f>
        <v>2303471.4303413513</v>
      </c>
    </row>
    <row r="27" spans="1:10" ht="15" customHeight="1" x14ac:dyDescent="0.25">
      <c r="A27" s="18">
        <v>15</v>
      </c>
      <c r="B27" s="116" t="s">
        <v>60</v>
      </c>
      <c r="C27" s="116"/>
      <c r="D27" s="116"/>
      <c r="E27" s="116"/>
      <c r="F27" s="116"/>
      <c r="G27" s="116"/>
      <c r="H27" s="116"/>
      <c r="I27" s="116"/>
      <c r="J27" s="17">
        <f>'СВОДКА ЗДАНИЕ'!R19</f>
        <v>116325.30723223821</v>
      </c>
    </row>
    <row r="28" spans="1:10" ht="15" customHeight="1" x14ac:dyDescent="0.25">
      <c r="A28" s="18">
        <v>16</v>
      </c>
      <c r="B28" s="119" t="s">
        <v>26</v>
      </c>
      <c r="C28" s="119"/>
      <c r="D28" s="119"/>
      <c r="E28" s="119"/>
      <c r="F28" s="119"/>
      <c r="G28" s="119"/>
      <c r="H28" s="119"/>
      <c r="I28" s="119"/>
      <c r="J28" s="19">
        <f>'СВОДКА ЗДАНИЕ'!S19</f>
        <v>2419796.7375735897</v>
      </c>
    </row>
    <row r="29" spans="1:10" ht="14.45" customHeigh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15"/>
    </row>
    <row r="30" spans="1:10" ht="14.4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0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0" ht="14.45" customHeight="1" x14ac:dyDescent="0.25">
      <c r="A32" s="23"/>
      <c r="B32" s="96" t="s">
        <v>11</v>
      </c>
      <c r="C32" s="96"/>
      <c r="D32" s="96"/>
      <c r="E32" s="96"/>
      <c r="F32" s="7"/>
      <c r="G32" s="96"/>
      <c r="H32" s="96"/>
      <c r="I32" s="96"/>
      <c r="J32" s="96"/>
    </row>
    <row r="33" spans="1:10" s="20" customFormat="1" ht="14.45" customHeight="1" x14ac:dyDescent="0.25">
      <c r="A33"/>
      <c r="B33" s="96" t="s">
        <v>14</v>
      </c>
      <c r="C33" s="96"/>
      <c r="D33" s="96"/>
      <c r="E33" s="96"/>
      <c r="F33" s="96"/>
      <c r="G33" s="96"/>
      <c r="H33" s="96"/>
      <c r="I33" s="24"/>
      <c r="J33" s="24" t="s">
        <v>21</v>
      </c>
    </row>
    <row r="34" spans="1:10" ht="14.45" customHeight="1" x14ac:dyDescent="0.25"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4.45" customHeight="1" x14ac:dyDescent="0.25"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4.45" customHeight="1" x14ac:dyDescent="0.25">
      <c r="B36" s="96" t="s">
        <v>12</v>
      </c>
      <c r="C36" s="96"/>
      <c r="D36" s="96"/>
      <c r="E36" s="96"/>
      <c r="F36" s="7"/>
      <c r="G36" s="24"/>
      <c r="H36" s="24"/>
      <c r="I36" s="96"/>
      <c r="J36" s="96"/>
    </row>
    <row r="37" spans="1:10" x14ac:dyDescent="0.25">
      <c r="B37" s="24" t="s">
        <v>15</v>
      </c>
      <c r="C37" s="24"/>
      <c r="D37" s="24"/>
      <c r="E37" s="24"/>
      <c r="F37" s="24"/>
      <c r="G37" s="24"/>
      <c r="H37" s="24"/>
      <c r="I37" s="24"/>
      <c r="J37" s="24"/>
    </row>
  </sheetData>
  <mergeCells count="30">
    <mergeCell ref="B33:H33"/>
    <mergeCell ref="B36:E36"/>
    <mergeCell ref="I36:J36"/>
    <mergeCell ref="B24:I24"/>
    <mergeCell ref="B25:I25"/>
    <mergeCell ref="B26:I26"/>
    <mergeCell ref="B27:I27"/>
    <mergeCell ref="B28:I28"/>
    <mergeCell ref="B32:E32"/>
    <mergeCell ref="G32:H32"/>
    <mergeCell ref="I32:J32"/>
    <mergeCell ref="B23:I23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A1:J1"/>
    <mergeCell ref="A5:J5"/>
    <mergeCell ref="A6:J6"/>
    <mergeCell ref="A7:J7"/>
    <mergeCell ref="A10:A11"/>
    <mergeCell ref="B10:I11"/>
    <mergeCell ref="J10:J11"/>
  </mergeCells>
  <pageMargins left="0.78740157480314965" right="0.39370078740157483" top="0.39370078740157483" bottom="0.39370078740157483" header="0.11811023622047244" footer="0.1181102362204724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view="pageBreakPreview" topLeftCell="A4" zoomScaleSheetLayoutView="100" workbookViewId="0">
      <selection activeCell="A10" sqref="A10:S19"/>
    </sheetView>
  </sheetViews>
  <sheetFormatPr defaultRowHeight="10.5" x14ac:dyDescent="0.15"/>
  <cols>
    <col min="1" max="1" width="3" style="2" customWidth="1"/>
    <col min="2" max="2" width="23.140625" style="2" customWidth="1"/>
    <col min="3" max="3" width="11.5703125" style="2" customWidth="1"/>
    <col min="4" max="4" width="12" style="2" customWidth="1"/>
    <col min="5" max="5" width="13.140625" style="2" customWidth="1"/>
    <col min="6" max="6" width="14" style="2" customWidth="1"/>
    <col min="7" max="7" width="14.42578125" style="2" customWidth="1"/>
    <col min="8" max="11" width="14" style="2" customWidth="1"/>
    <col min="12" max="12" width="13.140625" style="2" customWidth="1"/>
    <col min="13" max="13" width="0.42578125" style="2" hidden="1" customWidth="1"/>
    <col min="14" max="14" width="13.7109375" style="2" customWidth="1"/>
    <col min="15" max="16" width="14" style="2" customWidth="1"/>
    <col min="17" max="19" width="17.28515625" style="2" customWidth="1"/>
    <col min="20" max="16384" width="9.140625" style="4"/>
  </cols>
  <sheetData>
    <row r="1" spans="1:19" ht="26.45" customHeight="1" x14ac:dyDescent="0.15">
      <c r="A1" s="120" t="str">
        <f>'СВОДКА ОБЩАЯ'!A1:S1</f>
        <v>НАИМЕНОВАНИЕ СТРОЙКИ: «NAVOIY VILOYATI NAVBAHOR TUMANI “YUQORI BESHRABOT” MFY HUDUDIDAGI 34-SONLI UMUMIY O‘RTA TA’LIM MAKTABNI REKONSTRUKSIYA QILISH UCHUN (12X24 SPORT ZAL QURISH)»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86"/>
      <c r="S1" s="86"/>
    </row>
    <row r="2" spans="1:19" ht="12.75" x14ac:dyDescent="0.1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2.7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</row>
    <row r="4" spans="1:19" ht="13.15" customHeight="1" x14ac:dyDescent="0.15">
      <c r="A4" s="121" t="s">
        <v>1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13.15" customHeight="1" x14ac:dyDescent="0.15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</row>
    <row r="6" spans="1:19" ht="10.5" customHeight="1" x14ac:dyDescent="0.1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</row>
    <row r="7" spans="1:19" ht="12.75" x14ac:dyDescent="0.1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19" ht="131.25" customHeight="1" x14ac:dyDescent="0.15">
      <c r="A8" s="25" t="s">
        <v>29</v>
      </c>
      <c r="B8" s="25" t="s">
        <v>5</v>
      </c>
      <c r="C8" s="10" t="str">
        <f>'СВОДКА ОБЩАЯ'!C7</f>
        <v>ЗАТРАТЫ НА ОСНОВНУЮ ЗАРАБОТНУЮ ПЛАТУ С УЧЕТОМ ЕСП 12%,  ТЫС.СУМ</v>
      </c>
      <c r="D8" s="10" t="s">
        <v>49</v>
      </c>
      <c r="E8" s="10" t="s">
        <v>18</v>
      </c>
      <c r="F8" s="10" t="s">
        <v>51</v>
      </c>
      <c r="G8" s="10" t="s">
        <v>59</v>
      </c>
      <c r="H8" s="10" t="str">
        <f>'СВОДКА ОБЩАЯ'!H7</f>
        <v>ПРОЧИЕ ЗАТРАТЫ ПОДРЯДЧИКА, ТЫС.СУМ 18%</v>
      </c>
      <c r="I8" s="10" t="s">
        <v>0</v>
      </c>
      <c r="J8" s="10" t="s">
        <v>19</v>
      </c>
      <c r="K8" s="10" t="s">
        <v>6</v>
      </c>
      <c r="L8" s="10" t="s">
        <v>24</v>
      </c>
      <c r="M8" s="10" t="s">
        <v>0</v>
      </c>
      <c r="N8" s="10" t="s">
        <v>25</v>
      </c>
      <c r="O8" s="10" t="s">
        <v>0</v>
      </c>
      <c r="P8" s="26" t="s">
        <v>62</v>
      </c>
      <c r="Q8" s="26" t="s">
        <v>13</v>
      </c>
      <c r="R8" s="26" t="s">
        <v>75</v>
      </c>
      <c r="S8" s="26" t="s">
        <v>26</v>
      </c>
    </row>
    <row r="9" spans="1:19" x14ac:dyDescent="0.15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  <c r="J9" s="25">
        <v>10</v>
      </c>
      <c r="K9" s="25">
        <v>11</v>
      </c>
      <c r="L9" s="25">
        <v>12</v>
      </c>
      <c r="M9" s="25">
        <v>13</v>
      </c>
      <c r="N9" s="25">
        <v>12</v>
      </c>
      <c r="O9" s="25">
        <v>13</v>
      </c>
      <c r="P9" s="25">
        <v>14</v>
      </c>
      <c r="Q9" s="25">
        <v>15</v>
      </c>
      <c r="R9" s="25">
        <v>16</v>
      </c>
      <c r="S9" s="25">
        <v>17</v>
      </c>
    </row>
    <row r="10" spans="1:19" s="29" customFormat="1" ht="36" customHeight="1" x14ac:dyDescent="0.15">
      <c r="A10" s="25">
        <v>1</v>
      </c>
      <c r="B10" s="9" t="s">
        <v>20</v>
      </c>
      <c r="C10" s="27">
        <v>86750.366500000004</v>
      </c>
      <c r="D10" s="27">
        <v>3978.6637999999998</v>
      </c>
      <c r="E10" s="27">
        <v>225917.59049999999</v>
      </c>
      <c r="F10" s="28">
        <f>E10+D10+C10</f>
        <v>316646.62080000003</v>
      </c>
      <c r="G10" s="28">
        <v>0</v>
      </c>
      <c r="H10" s="28">
        <f>(F10+G10)*18%</f>
        <v>56996.391744</v>
      </c>
      <c r="I10" s="28">
        <f>H10+G10+F10</f>
        <v>373643.01254400006</v>
      </c>
      <c r="J10" s="27">
        <v>0</v>
      </c>
      <c r="K10" s="28">
        <f>I10+J10</f>
        <v>373643.01254400006</v>
      </c>
      <c r="L10" s="28">
        <f>K10*0.32%</f>
        <v>1195.6576401408001</v>
      </c>
      <c r="M10" s="28">
        <f>L10+K10</f>
        <v>374838.67018414085</v>
      </c>
      <c r="N10" s="28">
        <v>0</v>
      </c>
      <c r="O10" s="28">
        <f>N10+M10</f>
        <v>374838.67018414085</v>
      </c>
      <c r="P10" s="28">
        <f>O10*12%</f>
        <v>44980.640422096898</v>
      </c>
      <c r="Q10" s="28">
        <f>P10+O10</f>
        <v>419819.31060623773</v>
      </c>
      <c r="R10" s="28">
        <f>Q10*5.05%</f>
        <v>21200.875185615005</v>
      </c>
      <c r="S10" s="28">
        <f>R10+Q10</f>
        <v>441020.18579185277</v>
      </c>
    </row>
    <row r="11" spans="1:19" s="29" customFormat="1" ht="36" customHeight="1" x14ac:dyDescent="0.15">
      <c r="A11" s="25">
        <v>2</v>
      </c>
      <c r="B11" s="9" t="s">
        <v>30</v>
      </c>
      <c r="C11" s="27">
        <v>101837.7516</v>
      </c>
      <c r="D11" s="27">
        <v>119755.7007</v>
      </c>
      <c r="E11" s="27">
        <v>690984.17649999994</v>
      </c>
      <c r="F11" s="28">
        <f t="shared" ref="F11" si="0">E11+D11+C11</f>
        <v>912577.62879999995</v>
      </c>
      <c r="G11" s="28">
        <v>0</v>
      </c>
      <c r="H11" s="28">
        <f t="shared" ref="H11:H18" si="1">(F11+G11)*18%</f>
        <v>164263.97318399997</v>
      </c>
      <c r="I11" s="28">
        <f t="shared" ref="I11" si="2">H11+G11+F11</f>
        <v>1076841.6019839998</v>
      </c>
      <c r="J11" s="27">
        <v>0</v>
      </c>
      <c r="K11" s="28">
        <f t="shared" ref="K11" si="3">I11+J11</f>
        <v>1076841.6019839998</v>
      </c>
      <c r="L11" s="28">
        <f t="shared" ref="L11" si="4">K11*0.32%</f>
        <v>3445.8931263487998</v>
      </c>
      <c r="M11" s="28">
        <f t="shared" ref="M11" si="5">L11+K11</f>
        <v>1080287.4951103486</v>
      </c>
      <c r="N11" s="28">
        <v>0</v>
      </c>
      <c r="O11" s="28">
        <f t="shared" ref="O11" si="6">N11+M11</f>
        <v>1080287.4951103486</v>
      </c>
      <c r="P11" s="28">
        <f t="shared" ref="P11:P18" si="7">O11*12%</f>
        <v>129634.49941324182</v>
      </c>
      <c r="Q11" s="28">
        <f t="shared" ref="Q11" si="8">P11+O11</f>
        <v>1209921.9945235904</v>
      </c>
      <c r="R11" s="28">
        <f t="shared" ref="R11:R18" si="9">Q11*5.05%</f>
        <v>61101.060723441311</v>
      </c>
      <c r="S11" s="28">
        <f t="shared" ref="S11:S16" si="10">R11+Q11</f>
        <v>1271023.0552470319</v>
      </c>
    </row>
    <row r="12" spans="1:19" s="29" customFormat="1" ht="36" customHeight="1" x14ac:dyDescent="0.15">
      <c r="A12" s="25">
        <v>3</v>
      </c>
      <c r="B12" s="9" t="s">
        <v>63</v>
      </c>
      <c r="C12" s="27">
        <v>0</v>
      </c>
      <c r="D12" s="27">
        <v>0</v>
      </c>
      <c r="E12" s="27">
        <v>0</v>
      </c>
      <c r="F12" s="28">
        <f t="shared" ref="F12" si="11">E12+D12+C12</f>
        <v>0</v>
      </c>
      <c r="G12" s="28">
        <v>0</v>
      </c>
      <c r="H12" s="28">
        <f t="shared" si="1"/>
        <v>0</v>
      </c>
      <c r="I12" s="28">
        <f t="shared" ref="I12" si="12">H12+G12+F12</f>
        <v>0</v>
      </c>
      <c r="J12" s="27">
        <v>121888.9029</v>
      </c>
      <c r="K12" s="28">
        <f t="shared" ref="K12" si="13">I12+J12</f>
        <v>121888.9029</v>
      </c>
      <c r="L12" s="28">
        <f t="shared" ref="L12" si="14">K12*0.32%</f>
        <v>390.04448927999999</v>
      </c>
      <c r="M12" s="28">
        <f t="shared" ref="M12" si="15">L12+K12</f>
        <v>122278.94738928</v>
      </c>
      <c r="N12" s="28">
        <v>0</v>
      </c>
      <c r="O12" s="28">
        <f t="shared" ref="O12" si="16">N12+M12</f>
        <v>122278.94738928</v>
      </c>
      <c r="P12" s="28">
        <f t="shared" si="7"/>
        <v>14673.4736867136</v>
      </c>
      <c r="Q12" s="28">
        <f t="shared" ref="Q12" si="17">P12+O12</f>
        <v>136952.4210759936</v>
      </c>
      <c r="R12" s="28">
        <f t="shared" si="9"/>
        <v>6916.0972643376763</v>
      </c>
      <c r="S12" s="28">
        <f t="shared" ref="S12" si="18">R12+Q12</f>
        <v>143868.51834033127</v>
      </c>
    </row>
    <row r="13" spans="1:19" s="29" customFormat="1" ht="30.75" customHeight="1" x14ac:dyDescent="0.15">
      <c r="A13" s="25">
        <v>4</v>
      </c>
      <c r="B13" s="9" t="s">
        <v>55</v>
      </c>
      <c r="C13" s="27">
        <v>19480.692299999999</v>
      </c>
      <c r="D13" s="27">
        <v>1871.3661</v>
      </c>
      <c r="E13" s="27">
        <v>24717.867200000001</v>
      </c>
      <c r="F13" s="28">
        <f t="shared" ref="F13:F16" si="19">E13+D13+C13</f>
        <v>46069.925600000002</v>
      </c>
      <c r="G13" s="28">
        <v>0</v>
      </c>
      <c r="H13" s="28">
        <f t="shared" si="1"/>
        <v>8292.5866079999996</v>
      </c>
      <c r="I13" s="28">
        <f t="shared" ref="I13:I16" si="20">H13+G13+F13</f>
        <v>54362.512208</v>
      </c>
      <c r="J13" s="27">
        <v>87509.158299999996</v>
      </c>
      <c r="K13" s="28">
        <f t="shared" ref="K13:K16" si="21">I13+J13</f>
        <v>141871.67050800001</v>
      </c>
      <c r="L13" s="28">
        <f t="shared" ref="L13:L16" si="22">K13*0.32%</f>
        <v>453.98934562560004</v>
      </c>
      <c r="M13" s="28">
        <f t="shared" ref="M13:M16" si="23">L13+K13</f>
        <v>142325.65985362561</v>
      </c>
      <c r="N13" s="28">
        <v>0</v>
      </c>
      <c r="O13" s="28">
        <f t="shared" ref="O13:O16" si="24">N13+M13</f>
        <v>142325.65985362561</v>
      </c>
      <c r="P13" s="28">
        <f t="shared" si="7"/>
        <v>17079.079182435071</v>
      </c>
      <c r="Q13" s="28">
        <f t="shared" ref="Q13:Q16" si="25">P13+O13</f>
        <v>159404.73903606067</v>
      </c>
      <c r="R13" s="28">
        <f t="shared" si="9"/>
        <v>8049.9393213210633</v>
      </c>
      <c r="S13" s="28">
        <f t="shared" si="10"/>
        <v>167454.67835738172</v>
      </c>
    </row>
    <row r="14" spans="1:19" s="29" customFormat="1" ht="26.25" customHeight="1" x14ac:dyDescent="0.15">
      <c r="A14" s="25">
        <v>5</v>
      </c>
      <c r="B14" s="9" t="s">
        <v>52</v>
      </c>
      <c r="C14" s="27">
        <v>4195.8576999999996</v>
      </c>
      <c r="D14" s="27">
        <v>344.048</v>
      </c>
      <c r="E14" s="27">
        <v>11122.8866</v>
      </c>
      <c r="F14" s="28">
        <f t="shared" si="19"/>
        <v>15662.792300000001</v>
      </c>
      <c r="G14" s="28">
        <v>0</v>
      </c>
      <c r="H14" s="28">
        <f t="shared" si="1"/>
        <v>2819.3026140000002</v>
      </c>
      <c r="I14" s="28">
        <f t="shared" si="20"/>
        <v>18482.094914000001</v>
      </c>
      <c r="J14" s="27">
        <v>2192.5392999999999</v>
      </c>
      <c r="K14" s="28">
        <f t="shared" si="21"/>
        <v>20674.634214000002</v>
      </c>
      <c r="L14" s="28">
        <f t="shared" si="22"/>
        <v>66.158829484800009</v>
      </c>
      <c r="M14" s="28">
        <f t="shared" si="23"/>
        <v>20740.793043484802</v>
      </c>
      <c r="N14" s="28">
        <v>0</v>
      </c>
      <c r="O14" s="28">
        <f t="shared" si="24"/>
        <v>20740.793043484802</v>
      </c>
      <c r="P14" s="28">
        <f t="shared" si="7"/>
        <v>2488.8951652181763</v>
      </c>
      <c r="Q14" s="28">
        <f t="shared" si="25"/>
        <v>23229.688208702977</v>
      </c>
      <c r="R14" s="28">
        <f t="shared" si="9"/>
        <v>1173.0992545395002</v>
      </c>
      <c r="S14" s="28">
        <f t="shared" si="10"/>
        <v>24402.787463242479</v>
      </c>
    </row>
    <row r="15" spans="1:19" s="93" customFormat="1" ht="24.75" customHeight="1" x14ac:dyDescent="0.15">
      <c r="A15" s="89">
        <v>6</v>
      </c>
      <c r="B15" s="90" t="s">
        <v>53</v>
      </c>
      <c r="C15" s="91">
        <v>28394.495999999999</v>
      </c>
      <c r="D15" s="91">
        <v>13419.622100000001</v>
      </c>
      <c r="E15" s="91">
        <v>49214.910199999998</v>
      </c>
      <c r="F15" s="92">
        <f t="shared" si="19"/>
        <v>91029.028300000005</v>
      </c>
      <c r="G15" s="92">
        <v>0</v>
      </c>
      <c r="H15" s="92">
        <f t="shared" si="1"/>
        <v>16385.225094000001</v>
      </c>
      <c r="I15" s="92">
        <f t="shared" si="20"/>
        <v>107414.253394</v>
      </c>
      <c r="J15" s="91">
        <v>84973.219500000007</v>
      </c>
      <c r="K15" s="92">
        <f t="shared" si="21"/>
        <v>192387.47289400001</v>
      </c>
      <c r="L15" s="92">
        <f t="shared" si="22"/>
        <v>615.63991326080009</v>
      </c>
      <c r="M15" s="92">
        <f t="shared" si="23"/>
        <v>193003.1128072608</v>
      </c>
      <c r="N15" s="92">
        <v>0</v>
      </c>
      <c r="O15" s="92">
        <f t="shared" si="24"/>
        <v>193003.1128072608</v>
      </c>
      <c r="P15" s="92">
        <f t="shared" si="7"/>
        <v>23160.373536871295</v>
      </c>
      <c r="Q15" s="92">
        <f t="shared" si="25"/>
        <v>216163.48634413211</v>
      </c>
      <c r="R15" s="92">
        <f t="shared" si="9"/>
        <v>10916.256060378671</v>
      </c>
      <c r="S15" s="92">
        <f t="shared" si="10"/>
        <v>227079.74240451079</v>
      </c>
    </row>
    <row r="16" spans="1:19" s="29" customFormat="1" ht="23.25" customHeight="1" x14ac:dyDescent="0.15">
      <c r="A16" s="25">
        <v>7</v>
      </c>
      <c r="B16" s="9" t="s">
        <v>54</v>
      </c>
      <c r="C16" s="27">
        <v>5327.1790000000001</v>
      </c>
      <c r="D16" s="27">
        <v>2066.9767999999999</v>
      </c>
      <c r="E16" s="27">
        <v>4010.4904000000001</v>
      </c>
      <c r="F16" s="28">
        <f t="shared" si="19"/>
        <v>11404.646199999999</v>
      </c>
      <c r="G16" s="28">
        <v>0</v>
      </c>
      <c r="H16" s="28">
        <f t="shared" si="1"/>
        <v>2052.8363159999999</v>
      </c>
      <c r="I16" s="28">
        <f t="shared" si="20"/>
        <v>13457.482516</v>
      </c>
      <c r="J16" s="27">
        <v>65451.522199999999</v>
      </c>
      <c r="K16" s="28">
        <f t="shared" si="21"/>
        <v>78909.004715999996</v>
      </c>
      <c r="L16" s="28">
        <f t="shared" si="22"/>
        <v>252.50881509120001</v>
      </c>
      <c r="M16" s="28">
        <f t="shared" si="23"/>
        <v>79161.513531091201</v>
      </c>
      <c r="N16" s="28">
        <v>0</v>
      </c>
      <c r="O16" s="28">
        <f t="shared" si="24"/>
        <v>79161.513531091201</v>
      </c>
      <c r="P16" s="28">
        <f t="shared" si="7"/>
        <v>9499.3816237309438</v>
      </c>
      <c r="Q16" s="28">
        <f t="shared" si="25"/>
        <v>88660.895154822152</v>
      </c>
      <c r="R16" s="28">
        <f t="shared" si="9"/>
        <v>4477.3752053185181</v>
      </c>
      <c r="S16" s="28">
        <f t="shared" si="10"/>
        <v>93138.270360140668</v>
      </c>
    </row>
    <row r="17" spans="1:19" s="29" customFormat="1" ht="23.25" customHeight="1" x14ac:dyDescent="0.15">
      <c r="A17" s="25">
        <v>8</v>
      </c>
      <c r="B17" s="9" t="s">
        <v>58</v>
      </c>
      <c r="C17" s="27">
        <v>2877.9818</v>
      </c>
      <c r="D17" s="27">
        <v>144.71459999999999</v>
      </c>
      <c r="E17" s="27">
        <v>5431.4574000000002</v>
      </c>
      <c r="F17" s="28">
        <f t="shared" ref="F17:F18" si="26">E17+D17+C17</f>
        <v>8454.1538</v>
      </c>
      <c r="G17" s="28">
        <v>0</v>
      </c>
      <c r="H17" s="28">
        <f t="shared" si="1"/>
        <v>1521.7476839999999</v>
      </c>
      <c r="I17" s="28">
        <f t="shared" ref="I17:I18" si="27">H17+G17+F17</f>
        <v>9975.901484</v>
      </c>
      <c r="J17" s="27">
        <v>2472.5852</v>
      </c>
      <c r="K17" s="28">
        <f t="shared" ref="K17:K18" si="28">I17+J17</f>
        <v>12448.486684</v>
      </c>
      <c r="L17" s="28">
        <f t="shared" ref="L17:L18" si="29">K17*0.32%</f>
        <v>39.835157388799999</v>
      </c>
      <c r="M17" s="28">
        <f t="shared" ref="M17:M18" si="30">L17+K17</f>
        <v>12488.321841388799</v>
      </c>
      <c r="N17" s="28">
        <v>0</v>
      </c>
      <c r="O17" s="28">
        <f t="shared" ref="O17:O18" si="31">N17+M17</f>
        <v>12488.321841388799</v>
      </c>
      <c r="P17" s="28">
        <f t="shared" si="7"/>
        <v>1498.5986209666557</v>
      </c>
      <c r="Q17" s="28">
        <f t="shared" ref="Q17:Q18" si="32">P17+O17</f>
        <v>13986.920462355454</v>
      </c>
      <c r="R17" s="28">
        <f t="shared" si="9"/>
        <v>706.33948334895035</v>
      </c>
      <c r="S17" s="28">
        <f t="shared" ref="S17:S18" si="33">R17+Q17</f>
        <v>14693.259945704405</v>
      </c>
    </row>
    <row r="18" spans="1:19" s="29" customFormat="1" ht="23.25" customHeight="1" x14ac:dyDescent="0.15">
      <c r="A18" s="25">
        <v>9</v>
      </c>
      <c r="B18" s="9" t="s">
        <v>77</v>
      </c>
      <c r="C18" s="27">
        <v>842.38390000000004</v>
      </c>
      <c r="D18" s="27">
        <v>781.9502</v>
      </c>
      <c r="E18" s="27">
        <v>1356.6853000000001</v>
      </c>
      <c r="F18" s="28">
        <f t="shared" si="26"/>
        <v>2981.0194000000001</v>
      </c>
      <c r="G18" s="28">
        <v>0</v>
      </c>
      <c r="H18" s="28">
        <f t="shared" si="1"/>
        <v>536.58349199999998</v>
      </c>
      <c r="I18" s="28">
        <f t="shared" si="27"/>
        <v>3517.6028919999999</v>
      </c>
      <c r="J18" s="27">
        <v>27928.176800000001</v>
      </c>
      <c r="K18" s="28">
        <f t="shared" si="28"/>
        <v>31445.779692</v>
      </c>
      <c r="L18" s="28">
        <f t="shared" si="29"/>
        <v>100.62649501440001</v>
      </c>
      <c r="M18" s="28">
        <f t="shared" si="30"/>
        <v>31546.4061870144</v>
      </c>
      <c r="N18" s="28">
        <v>0</v>
      </c>
      <c r="O18" s="28">
        <f t="shared" si="31"/>
        <v>31546.4061870144</v>
      </c>
      <c r="P18" s="28">
        <f t="shared" si="7"/>
        <v>3785.5687424417279</v>
      </c>
      <c r="Q18" s="28">
        <f t="shared" si="32"/>
        <v>35331.974929456126</v>
      </c>
      <c r="R18" s="28">
        <f t="shared" si="9"/>
        <v>1784.2647339375342</v>
      </c>
      <c r="S18" s="28">
        <f t="shared" si="33"/>
        <v>37116.239663393659</v>
      </c>
    </row>
    <row r="19" spans="1:19" s="5" customFormat="1" ht="12" customHeight="1" x14ac:dyDescent="0.25">
      <c r="A19" s="25">
        <v>10</v>
      </c>
      <c r="B19" s="12" t="s">
        <v>27</v>
      </c>
      <c r="C19" s="6">
        <f t="shared" ref="C19:R19" si="34">SUM(C10:C18)</f>
        <v>249706.70879999999</v>
      </c>
      <c r="D19" s="6">
        <f t="shared" si="34"/>
        <v>142363.0423</v>
      </c>
      <c r="E19" s="6">
        <f t="shared" si="34"/>
        <v>1012756.0641</v>
      </c>
      <c r="F19" s="6">
        <f t="shared" si="34"/>
        <v>1404825.8152000003</v>
      </c>
      <c r="G19" s="6">
        <f t="shared" si="34"/>
        <v>0</v>
      </c>
      <c r="H19" s="6">
        <f t="shared" si="34"/>
        <v>252868.646736</v>
      </c>
      <c r="I19" s="6">
        <f t="shared" si="34"/>
        <v>1657694.461936</v>
      </c>
      <c r="J19" s="6">
        <f t="shared" si="34"/>
        <v>392416.1042</v>
      </c>
      <c r="K19" s="6">
        <f t="shared" si="34"/>
        <v>2050110.5661360002</v>
      </c>
      <c r="L19" s="6">
        <f t="shared" si="34"/>
        <v>6560.3538116351992</v>
      </c>
      <c r="M19" s="6">
        <f t="shared" si="34"/>
        <v>2056670.9199476349</v>
      </c>
      <c r="N19" s="6">
        <f t="shared" si="34"/>
        <v>0</v>
      </c>
      <c r="O19" s="6">
        <f t="shared" si="34"/>
        <v>2056670.9199476349</v>
      </c>
      <c r="P19" s="6">
        <f t="shared" si="34"/>
        <v>246800.51039371619</v>
      </c>
      <c r="Q19" s="6">
        <f t="shared" si="34"/>
        <v>2303471.4303413513</v>
      </c>
      <c r="R19" s="6">
        <f t="shared" si="34"/>
        <v>116325.30723223821</v>
      </c>
      <c r="S19" s="6">
        <f>SUM(S10:S18)</f>
        <v>2419796.7375735897</v>
      </c>
    </row>
    <row r="21" spans="1:19" x14ac:dyDescent="0.15">
      <c r="Q21" s="2">
        <f>Q19/100</f>
        <v>23034.714303413512</v>
      </c>
    </row>
    <row r="23" spans="1:19" s="2" customFormat="1" ht="10.5" customHeight="1" x14ac:dyDescent="0.15">
      <c r="B23" s="122" t="s">
        <v>16</v>
      </c>
      <c r="C23" s="122"/>
      <c r="D23" s="123" t="s">
        <v>21</v>
      </c>
      <c r="E23" s="123"/>
      <c r="F23" s="11"/>
      <c r="J23" s="30"/>
      <c r="K23" s="123" t="s">
        <v>17</v>
      </c>
      <c r="L23" s="123"/>
      <c r="M23" s="14"/>
      <c r="N23" s="14"/>
      <c r="O23" s="14"/>
      <c r="P23" s="30"/>
      <c r="Q23" s="30"/>
      <c r="R23" s="30"/>
      <c r="S23" s="30"/>
    </row>
    <row r="24" spans="1:19" s="2" customFormat="1" x14ac:dyDescent="0.15">
      <c r="C24" s="3"/>
      <c r="D24" s="3"/>
      <c r="E24" s="3"/>
    </row>
  </sheetData>
  <mergeCells count="7">
    <mergeCell ref="A1:Q1"/>
    <mergeCell ref="A4:S4"/>
    <mergeCell ref="A5:S5"/>
    <mergeCell ref="A6:S6"/>
    <mergeCell ref="B23:C23"/>
    <mergeCell ref="D23:E23"/>
    <mergeCell ref="K23:L23"/>
  </mergeCells>
  <pageMargins left="0.39370078740157483" right="0.19685039370078741" top="0.39370078740157483" bottom="0.39370078740157483" header="0.11811023622047245" footer="0.11811023622047245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СТАРТОВАЯ</vt:lpstr>
      <vt:lpstr>ОБЩАЯ</vt:lpstr>
      <vt:lpstr>СВОДКА ОБЩАЯ</vt:lpstr>
      <vt:lpstr>СЕТИ ИНЖЕНЕРНЫХ КОММУНИКАЦИЙ</vt:lpstr>
      <vt:lpstr>СВОДКА ИНЖ. КОММ</vt:lpstr>
      <vt:lpstr>ЗДАНИЕ</vt:lpstr>
      <vt:lpstr>СВОДКА ЗДАНИЕ</vt:lpstr>
      <vt:lpstr>'СВОДКА ЗДАНИЕ'!Область_печати</vt:lpstr>
      <vt:lpstr>'СВОДКА ИНЖ. КОММ'!Область_печати</vt:lpstr>
      <vt:lpstr>'СВОДКА ОБЩАЯ'!Область_печати</vt:lpstr>
      <vt:lpstr>СТАРТОВАЯ!Область_печати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Наиля</dc:creator>
  <cp:lastModifiedBy>Пользователь</cp:lastModifiedBy>
  <cp:lastPrinted>2020-04-27T07:16:51Z</cp:lastPrinted>
  <dcterms:created xsi:type="dcterms:W3CDTF">2013-03-17T04:29:38Z</dcterms:created>
  <dcterms:modified xsi:type="dcterms:W3CDTF">2026-10-21T05:00:53Z</dcterms:modified>
</cp:coreProperties>
</file>